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ปร.6" sheetId="4" r:id="rId1"/>
    <sheet name="ปร.5(ก)" sheetId="3" r:id="rId2"/>
    <sheet name="ปร.4" sheetId="1" r:id="rId3"/>
    <sheet name="Sheet2" sheetId="2" r:id="rId4"/>
  </sheets>
  <externalReferences>
    <externalReference r:id="rId5"/>
  </externalReferences>
  <definedNames>
    <definedName name="_xlnm.Print_Area" localSheetId="2">ปร.4!$A$1:$J$119</definedName>
    <definedName name="_xlnm.Print_Area" localSheetId="1">'ปร.5(ก)'!$A$1:$F$29</definedName>
    <definedName name="_xlnm.Print_Area" localSheetId="0">ปร.6!$A$1:$D$27</definedName>
    <definedName name="_xlnm.Print_Titles" localSheetId="2">ปร.4!$1:$11</definedName>
  </definedNames>
  <calcPr calcId="145621"/>
</workbook>
</file>

<file path=xl/calcChain.xml><?xml version="1.0" encoding="utf-8"?>
<calcChain xmlns="http://schemas.openxmlformats.org/spreadsheetml/2006/main">
  <c r="B12" i="4" l="1"/>
  <c r="A5" i="4"/>
  <c r="A4" i="4"/>
  <c r="A3" i="4"/>
  <c r="B13" i="3"/>
  <c r="A6" i="3"/>
  <c r="A5" i="3"/>
  <c r="A4" i="3"/>
  <c r="A3" i="3"/>
  <c r="B14" i="1" l="1"/>
  <c r="D14" i="1"/>
  <c r="C15" i="1"/>
  <c r="D15" i="1"/>
  <c r="B17" i="1"/>
  <c r="D17" i="1"/>
  <c r="B19" i="1"/>
  <c r="D19" i="1"/>
  <c r="D21" i="1"/>
  <c r="D22" i="1"/>
  <c r="B24" i="1"/>
  <c r="D24" i="1"/>
  <c r="D27" i="1" s="1"/>
  <c r="P24" i="1"/>
  <c r="Q24" i="1"/>
  <c r="C24" i="1" s="1"/>
  <c r="B25" i="1"/>
  <c r="D25" i="1"/>
  <c r="P25" i="1"/>
  <c r="Q25" i="1" s="1"/>
  <c r="C25" i="1" s="1"/>
  <c r="B26" i="1"/>
  <c r="D26" i="1"/>
  <c r="P26" i="1"/>
  <c r="Q26" i="1" s="1"/>
  <c r="C26" i="1" s="1"/>
  <c r="B27" i="1"/>
  <c r="P27" i="1"/>
  <c r="Q27" i="1"/>
  <c r="C27" i="1" s="1"/>
  <c r="D28" i="1"/>
  <c r="C31" i="1"/>
  <c r="C30" i="1" s="1"/>
  <c r="D31" i="1"/>
  <c r="D30" i="1" s="1"/>
  <c r="D33" i="1"/>
  <c r="D34" i="1" s="1"/>
  <c r="Q33" i="1"/>
  <c r="R33" i="1" s="1"/>
  <c r="U33" i="1"/>
  <c r="Q34" i="1"/>
  <c r="R34" i="1" s="1"/>
  <c r="C34" i="1" s="1"/>
  <c r="U34" i="1"/>
  <c r="Q35" i="1"/>
  <c r="R35" i="1"/>
  <c r="C35" i="1" s="1"/>
  <c r="U36" i="1"/>
  <c r="C37" i="1" s="1"/>
  <c r="B44" i="1"/>
  <c r="D44" i="1"/>
  <c r="D48" i="1"/>
  <c r="L48" i="1"/>
  <c r="M48" i="1" s="1"/>
  <c r="B49" i="1"/>
  <c r="D49" i="1"/>
  <c r="O51" i="1"/>
  <c r="C51" i="1" s="1"/>
  <c r="O52" i="1"/>
  <c r="P52" i="1"/>
  <c r="C52" i="1" s="1"/>
  <c r="D56" i="1"/>
  <c r="D57" i="1"/>
  <c r="B60" i="1"/>
  <c r="D60" i="1"/>
  <c r="B62" i="1"/>
  <c r="C62" i="1"/>
  <c r="D62" i="1"/>
  <c r="B63" i="1"/>
  <c r="C63" i="1"/>
  <c r="D63" i="1"/>
  <c r="D64" i="1"/>
  <c r="M66" i="1"/>
  <c r="O66" i="1"/>
  <c r="C66" i="1" s="1"/>
  <c r="N67" i="1"/>
  <c r="O67" i="1" s="1"/>
  <c r="C67" i="1" s="1"/>
  <c r="D75" i="1"/>
  <c r="B77" i="1"/>
  <c r="D77" i="1"/>
  <c r="C78" i="1"/>
  <c r="D78" i="1"/>
  <c r="C80" i="1"/>
  <c r="D80" i="1"/>
  <c r="C82" i="1"/>
  <c r="D82" i="1"/>
  <c r="B84" i="1"/>
  <c r="C84" i="1"/>
  <c r="D84" i="1"/>
  <c r="B85" i="1"/>
  <c r="C85" i="1"/>
  <c r="D85" i="1"/>
  <c r="B86" i="1"/>
  <c r="D86" i="1"/>
  <c r="B87" i="1"/>
  <c r="C87" i="1"/>
  <c r="D87" i="1"/>
  <c r="C88" i="1"/>
  <c r="D88" i="1"/>
  <c r="D89" i="1"/>
  <c r="B90" i="1"/>
  <c r="D90" i="1"/>
  <c r="D91" i="1"/>
  <c r="D92" i="1"/>
  <c r="B93" i="1"/>
  <c r="D93" i="1"/>
  <c r="B94" i="1"/>
  <c r="C94" i="1"/>
  <c r="D94" i="1"/>
  <c r="B95" i="1"/>
  <c r="D95" i="1"/>
  <c r="C96" i="1"/>
  <c r="D96" i="1"/>
  <c r="D98" i="1"/>
  <c r="B99" i="1"/>
  <c r="C99" i="1"/>
  <c r="D99" i="1"/>
  <c r="B104" i="1"/>
  <c r="D104" i="1"/>
  <c r="B105" i="1"/>
  <c r="D105" i="1"/>
  <c r="B106" i="1"/>
  <c r="C106" i="1"/>
  <c r="D106" i="1"/>
  <c r="B107" i="1"/>
  <c r="C107" i="1"/>
  <c r="D107" i="1"/>
  <c r="B108" i="1"/>
  <c r="C108" i="1"/>
  <c r="D108" i="1"/>
  <c r="B109" i="1"/>
  <c r="D109" i="1"/>
  <c r="B110" i="1"/>
  <c r="C110" i="1"/>
  <c r="D110" i="1"/>
  <c r="B111" i="1"/>
  <c r="C111" i="1"/>
  <c r="D111" i="1"/>
  <c r="B112" i="1"/>
  <c r="D112" i="1"/>
  <c r="B113" i="1"/>
  <c r="C113" i="1"/>
  <c r="D113" i="1"/>
  <c r="B114" i="1"/>
  <c r="C114" i="1"/>
  <c r="D114" i="1"/>
  <c r="B115" i="1"/>
  <c r="C115" i="1"/>
  <c r="D115" i="1"/>
  <c r="D35" i="1" l="1"/>
  <c r="L99" i="1"/>
  <c r="L15" i="1"/>
  <c r="C28" i="1"/>
  <c r="C38" i="1"/>
  <c r="L115" i="1" l="1"/>
  <c r="L56" i="1" l="1"/>
  <c r="N56" i="1" s="1"/>
  <c r="L31" i="1"/>
</calcChain>
</file>

<file path=xl/sharedStrings.xml><?xml version="1.0" encoding="utf-8"?>
<sst xmlns="http://schemas.openxmlformats.org/spreadsheetml/2006/main" count="151" uniqueCount="107">
  <si>
    <t>รวมค่าวัสดุและค่าแรงงานทั้งหมด</t>
  </si>
  <si>
    <t>4.รวมค่าแรงและค่าวัสดุงานระบบไฟฟ้าและแสงสว่าง</t>
  </si>
  <si>
    <t>งานระบบไฟฟ้าและแสงสว่าง</t>
  </si>
  <si>
    <t>3.รวมค่าแรงและค่าวัสดุงานระบบสุขาภิบาล</t>
  </si>
  <si>
    <t>ท่อบ่อซีเมนต์ส้วม  Ø 1.00 ม. จำนวน 5 ท่อน พร้อมฝาปิด ค.ส.ล.</t>
  </si>
  <si>
    <t xml:space="preserve">รวมจุลินทรีย์และท่อ Flex  </t>
  </si>
  <si>
    <t xml:space="preserve"> ถังบำบัดน้ำเสียรวมชนิดไร้อากาศ 3000 ลิตร </t>
  </si>
  <si>
    <t>ท่อ PVC Ø 1" ชั้น 13.5</t>
  </si>
  <si>
    <t>ท่อ PVC Ø 3/4" ชั้น 13.5</t>
  </si>
  <si>
    <t>ราวจับสแตนเลส ห้องน้ำคนพิการ</t>
  </si>
  <si>
    <t>ที่ใส่กระดาษชำระสแตนเลส</t>
  </si>
  <si>
    <t xml:space="preserve"> COTTO ,KARAT , TOTO หรือเทียบเท่า</t>
  </si>
  <si>
    <t>อ่างล้างหน้าชนิดแขวน</t>
  </si>
  <si>
    <t>อ่างล้างหน้าชนิดฝังเคาน์เตอร์ ชนิดฝังบนเคาร์เตอร์</t>
  </si>
  <si>
    <t>หรือ KARAT รุ่น กนก หรือเทียบเท่า</t>
  </si>
  <si>
    <t>โถปัสสาวะชายและอุปกรณ์ครบชุด COTTO รุ่น C3080 ขาว</t>
  </si>
  <si>
    <t>หรือ KARAT รุ่น โอเอซิส หรือเทียบเท่า</t>
  </si>
  <si>
    <t>โถชักโครกชนิดนั่งราบอุปกรณ์ครบชุด Cotto รุ่นเวนดี้</t>
  </si>
  <si>
    <t>งานสุขาภิบาล</t>
  </si>
  <si>
    <t>2.รวมค่าแรงและค่าวัสดุงานสถาปัตยกรรม</t>
  </si>
  <si>
    <t>ตร.ม.</t>
  </si>
  <si>
    <t>สีน้ำมัน</t>
  </si>
  <si>
    <t>สีกันสนิม</t>
  </si>
  <si>
    <t>แผ่นลูกฟูกอลูมิเนียม หนา 1 มม.</t>
  </si>
  <si>
    <t>กก.</t>
  </si>
  <si>
    <t>เหล็กเพลท หนา 6 มม.</t>
  </si>
  <si>
    <t>โครงเหล็กกล่อง 2"x2" หนา 1.8 มม.</t>
  </si>
  <si>
    <t>งานผนังลูกฟูกอลูมิเนียม</t>
  </si>
  <si>
    <t>ป3</t>
  </si>
  <si>
    <t>งานประตูและหน้าต่าง</t>
  </si>
  <si>
    <t>งานตกแต่งผิวพื้น</t>
  </si>
  <si>
    <t>ของ TOA-100 หรือเทียบเท่า</t>
  </si>
  <si>
    <t>ทาน้ำยาเคลือบคอนกรีต กันเชื้อรา ชนิดด้าน  2 เที่ยว</t>
  </si>
  <si>
    <t>งานฉาบปูนเรียบผิวขัดมัน</t>
  </si>
  <si>
    <t>งานฉาบปูน</t>
  </si>
  <si>
    <t>โครงเหล็กกล่อง 1"x2" หนา 1.8 มม.</t>
  </si>
  <si>
    <t>เมตร</t>
  </si>
  <si>
    <t xml:space="preserve">ผนังไม้สังเคราะห์ 4" </t>
  </si>
  <si>
    <t>งานตกแต่งผนัง</t>
  </si>
  <si>
    <t>ผนังก่ออิฐบล็อก</t>
  </si>
  <si>
    <t>งานก่อผนัง</t>
  </si>
  <si>
    <t>ครอบข้างจั่ว</t>
  </si>
  <si>
    <t>ครอบอกไก่กระเบื้องลอนคู่</t>
  </si>
  <si>
    <t>งานมุงหลังคา</t>
  </si>
  <si>
    <t>งานสถาปัตยกรรม</t>
  </si>
  <si>
    <t>1.รวมค่าแรงและค่าวัสดุงานโครงสร้าง</t>
  </si>
  <si>
    <t>ชุด</t>
  </si>
  <si>
    <t>เหล็ก Anchor Bolt Ø 12 มม. ยาว 0.50 ม.</t>
  </si>
  <si>
    <t>เพลท ขนาด 150x150x6 มม.</t>
  </si>
  <si>
    <t>เหล็กตัวซี 100x50x20x2.3 มม.</t>
  </si>
  <si>
    <t>เหล็กตัวซี 75x45x20x2.3 มม.</t>
  </si>
  <si>
    <t>เส้นรอบ</t>
  </si>
  <si>
    <t>งานโครงหลังคาเหล็ก</t>
  </si>
  <si>
    <t>ค่าแรงไม้แบบ</t>
  </si>
  <si>
    <t>ไม้แบบ (30%)</t>
  </si>
  <si>
    <t>งานไม้แบบ</t>
  </si>
  <si>
    <t>ลวดผูกเหล็ก</t>
  </si>
  <si>
    <t>งานเหล็กเสริมคอนกรีต</t>
  </si>
  <si>
    <t>คอนกรีตผสมเสร็จรูปลูกบาศก์ 240 กก./ตร.ซม.</t>
  </si>
  <si>
    <t>คอนกรีตหยาบ</t>
  </si>
  <si>
    <t>งานคอนกรีต</t>
  </si>
  <si>
    <t>งานทรายรองพื้น</t>
  </si>
  <si>
    <t>งานดินขุด</t>
  </si>
  <si>
    <t>ค่าสกัดหัวเสาเข็มสี่เหลี่ยมตัน ขนาดขนาด 0.22x0.22 ม.</t>
  </si>
  <si>
    <t>งานเสาเข็ม</t>
  </si>
  <si>
    <t xml:space="preserve"> </t>
  </si>
  <si>
    <t xml:space="preserve">งานโครงสร้าง </t>
  </si>
  <si>
    <t>หมายเหตุ</t>
  </si>
  <si>
    <t>ค่าวัสดุและแรงงาน</t>
  </si>
  <si>
    <t>จำนวนเงิน</t>
  </si>
  <si>
    <t>ราคาต่อหน่วย</t>
  </si>
  <si>
    <t>หน่วย</t>
  </si>
  <si>
    <t>จำนวน</t>
  </si>
  <si>
    <t>รายการ</t>
  </si>
  <si>
    <t>รวม</t>
  </si>
  <si>
    <t>ค่าแรงงาน</t>
  </si>
  <si>
    <t>ค่าวัสดุ</t>
  </si>
  <si>
    <t>ลำดับที่</t>
  </si>
  <si>
    <t>หน่วย : บาท</t>
  </si>
  <si>
    <t>แบบเลขที่</t>
  </si>
  <si>
    <t>สถานที่ก่อสร้าง     บริเวณสวนพฤกษศาสตร์พระแม่ย่า สุโขทัย อำเภอเมืองสุโขทัย จังหวัดสุโขทัย</t>
  </si>
  <si>
    <t>ชื่อโครงการ/งานก่อสร้าง     อาคารห้องน้ำสำหรับบริการนักท่องเที่ยว สวนพฤกษศาสตร์พระแม่ย่า สุโขทัย</t>
  </si>
  <si>
    <t>กลุ่มงาน/งาน     อาคาร</t>
  </si>
  <si>
    <t>แบบแสดงรายการ ปริมาณงาน และราคา</t>
  </si>
  <si>
    <t>แบบสรุปค่าก่อสร้าง</t>
  </si>
  <si>
    <t>ค่างานต้นทุน</t>
  </si>
  <si>
    <t>Factor F</t>
  </si>
  <si>
    <t>ค่าก่อสร้าง</t>
  </si>
  <si>
    <t>เงื่อนไขการใช้ตาราง Factor F</t>
  </si>
  <si>
    <t>เงินล่วงหน้าจ่าย               0          %</t>
  </si>
  <si>
    <t>เงินประกันผลงานหัก         0          %</t>
  </si>
  <si>
    <t>ดอกเบี้ยเงินกู้                 6          %</t>
  </si>
  <si>
    <t>ภาษีมูลค่าเพิ่ม                7          %</t>
  </si>
  <si>
    <t>รวมค่าก่อสร้าง</t>
  </si>
  <si>
    <t>แบบ ปร.4 และ ปร.5    ที่แนบ      มีจำนวน            2            ชุด</t>
  </si>
  <si>
    <t xml:space="preserve">อาคารห้องน้ำสำหรับบริการนักท่องเที่ยว </t>
  </si>
  <si>
    <t xml:space="preserve"> สวนพฤกษศาสตร์พระแม่ย่า สุโขทัย</t>
  </si>
  <si>
    <t>สรุป</t>
  </si>
  <si>
    <t>รวมค่าก่อสร้างทั้งโครงการ/งานก่อสร้าง</t>
  </si>
  <si>
    <t>มาตรฐานฝีมือช่าง :</t>
  </si>
  <si>
    <t>1.สาขาก่อสร้าง,ช่างโยธา,ช่างสำรวจ จำนวน 1 คน</t>
  </si>
  <si>
    <t>2.วิศวกรโยธาที่มีใบประกอบวิชาชีพวิศวกรรมโยธา จำนวน 1 คน</t>
  </si>
  <si>
    <t>หน่วยงานเจ้าของโครงการ/งานก่อสร้าง สวนพฤกษศาสตร์พระแม่ย่า สุโขทัย</t>
  </si>
  <si>
    <t>แบบสรุปราคางานก่อสร้างอาคาร</t>
  </si>
  <si>
    <t>ประมาณราคาโดย                                                                                เมื่อวันที่</t>
  </si>
  <si>
    <t>ค่าก่อสร้างทั้งโครงการ</t>
  </si>
  <si>
    <t>แบบ ปร.4         ที่แนบ         มีจำนวน         3            หน้า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</si>
</sst>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00_-;\-* #,##0.000_-;_-* &quot;-&quot;??_-;_-@_-"/>
    <numFmt numFmtId="188" formatCode="_-* #,##0.0000_-;\-* #,##0.0000_-;_-* &quot;-&quot;??_-;_-@_-"/>
  </numFmts>
  <fonts count="2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indexed="8"/>
      <name val="TH SarabunPSK"/>
      <family val="2"/>
    </font>
    <font>
      <sz val="11"/>
      <color indexed="8"/>
      <name val="Calibri"/>
      <family val="2"/>
      <charset val="222"/>
    </font>
    <font>
      <b/>
      <sz val="13"/>
      <color indexed="8"/>
      <name val="TH SarabunPSK"/>
      <family val="2"/>
    </font>
    <font>
      <b/>
      <sz val="14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color theme="1"/>
      <name val="TH SarabunPSK"/>
      <family val="2"/>
    </font>
    <font>
      <sz val="14"/>
      <color indexed="8"/>
      <name val="TH SarabunPSK"/>
      <family val="2"/>
    </font>
    <font>
      <sz val="13"/>
      <color indexed="8"/>
      <name val="TH SarabunPSK"/>
      <family val="2"/>
    </font>
    <font>
      <b/>
      <sz val="16"/>
      <color indexed="8"/>
      <name val="TH SarabunPSK"/>
      <family val="2"/>
    </font>
    <font>
      <sz val="14"/>
      <name val="Cordia New"/>
      <family val="2"/>
    </font>
    <font>
      <sz val="11"/>
      <color indexed="8"/>
      <name val="TH SarabunPSK"/>
      <family val="2"/>
    </font>
    <font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6"/>
      <color theme="0"/>
      <name val="TH SarabunPSK"/>
      <family val="2"/>
    </font>
    <font>
      <sz val="18"/>
      <color theme="0"/>
      <name val="TH SarabunPSK"/>
      <family val="2"/>
    </font>
    <font>
      <sz val="11"/>
      <color theme="0"/>
      <name val="TH SarabunPSK"/>
      <family val="2"/>
    </font>
    <font>
      <b/>
      <sz val="18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1" xfId="0" applyFont="1" applyBorder="1"/>
    <xf numFmtId="43" fontId="5" fillId="0" borderId="1" xfId="2" applyFont="1" applyBorder="1"/>
    <xf numFmtId="43" fontId="5" fillId="0" borderId="1" xfId="2" applyFont="1" applyBorder="1" applyAlignment="1">
      <alignment horizontal="center"/>
    </xf>
    <xf numFmtId="43" fontId="5" fillId="0" borderId="1" xfId="2" applyNumberFormat="1" applyFont="1" applyBorder="1" applyAlignment="1">
      <alignment horizontal="center"/>
    </xf>
    <xf numFmtId="0" fontId="7" fillId="0" borderId="1" xfId="0" applyFont="1" applyFill="1" applyBorder="1" applyAlignment="1"/>
    <xf numFmtId="0" fontId="8" fillId="0" borderId="1" xfId="2" applyNumberFormat="1" applyFont="1" applyBorder="1" applyAlignment="1">
      <alignment horizontal="center"/>
    </xf>
    <xf numFmtId="0" fontId="9" fillId="0" borderId="2" xfId="0" applyFont="1" applyBorder="1"/>
    <xf numFmtId="43" fontId="10" fillId="0" borderId="3" xfId="1" applyFont="1" applyBorder="1"/>
    <xf numFmtId="43" fontId="9" fillId="0" borderId="4" xfId="1" applyFont="1" applyBorder="1"/>
    <xf numFmtId="43" fontId="9" fillId="0" borderId="4" xfId="1" applyFont="1" applyFill="1" applyBorder="1"/>
    <xf numFmtId="0" fontId="10" fillId="0" borderId="6" xfId="2" applyNumberFormat="1" applyFont="1" applyBorder="1" applyAlignment="1">
      <alignment horizontal="center"/>
    </xf>
    <xf numFmtId="0" fontId="11" fillId="0" borderId="0" xfId="0" applyFont="1"/>
    <xf numFmtId="0" fontId="9" fillId="0" borderId="2" xfId="0" applyFont="1" applyFill="1" applyBorder="1"/>
    <xf numFmtId="43" fontId="10" fillId="0" borderId="2" xfId="1" applyFont="1" applyFill="1" applyBorder="1"/>
    <xf numFmtId="43" fontId="9" fillId="0" borderId="2" xfId="1" applyFont="1" applyFill="1" applyBorder="1"/>
    <xf numFmtId="43" fontId="9" fillId="0" borderId="5" xfId="2" applyFont="1" applyFill="1" applyBorder="1"/>
    <xf numFmtId="43" fontId="9" fillId="0" borderId="5" xfId="1" applyFont="1" applyFill="1" applyBorder="1"/>
    <xf numFmtId="43" fontId="9" fillId="0" borderId="6" xfId="2" applyFont="1" applyFill="1" applyBorder="1"/>
    <xf numFmtId="0" fontId="5" fillId="0" borderId="7" xfId="0" applyFont="1" applyFill="1" applyBorder="1"/>
    <xf numFmtId="43" fontId="5" fillId="0" borderId="7" xfId="1" applyFont="1" applyFill="1" applyBorder="1"/>
    <xf numFmtId="43" fontId="5" fillId="0" borderId="7" xfId="2" applyFont="1" applyFill="1" applyBorder="1"/>
    <xf numFmtId="43" fontId="5" fillId="0" borderId="7" xfId="2" applyFont="1" applyFill="1" applyBorder="1" applyAlignment="1">
      <alignment horizontal="center"/>
    </xf>
    <xf numFmtId="2" fontId="12" fillId="0" borderId="7" xfId="0" applyNumberFormat="1" applyFont="1" applyFill="1" applyBorder="1" applyAlignment="1"/>
    <xf numFmtId="0" fontId="12" fillId="0" borderId="7" xfId="2" applyNumberFormat="1" applyFont="1" applyFill="1" applyBorder="1" applyAlignment="1">
      <alignment horizontal="center"/>
    </xf>
    <xf numFmtId="0" fontId="5" fillId="0" borderId="1" xfId="0" applyFont="1" applyFill="1" applyBorder="1"/>
    <xf numFmtId="43" fontId="5" fillId="0" borderId="1" xfId="1" applyFont="1" applyFill="1" applyBorder="1"/>
    <xf numFmtId="43" fontId="5" fillId="0" borderId="1" xfId="2" applyFont="1" applyFill="1" applyBorder="1"/>
    <xf numFmtId="43" fontId="5" fillId="0" borderId="1" xfId="2" applyFont="1" applyFill="1" applyBorder="1" applyAlignment="1">
      <alignment horizontal="center"/>
    </xf>
    <xf numFmtId="2" fontId="12" fillId="0" borderId="1" xfId="0" applyNumberFormat="1" applyFont="1" applyFill="1" applyBorder="1" applyAlignment="1"/>
    <xf numFmtId="0" fontId="12" fillId="0" borderId="1" xfId="2" applyNumberFormat="1" applyFont="1" applyFill="1" applyBorder="1" applyAlignment="1">
      <alignment horizontal="center"/>
    </xf>
    <xf numFmtId="0" fontId="4" fillId="0" borderId="0" xfId="0" applyFont="1" applyBorder="1"/>
    <xf numFmtId="0" fontId="8" fillId="0" borderId="1" xfId="0" applyFont="1" applyFill="1" applyBorder="1" applyAlignment="1"/>
    <xf numFmtId="0" fontId="8" fillId="0" borderId="1" xfId="2" applyNumberFormat="1" applyFont="1" applyFill="1" applyBorder="1" applyAlignment="1">
      <alignment horizontal="center"/>
    </xf>
    <xf numFmtId="0" fontId="5" fillId="0" borderId="8" xfId="0" applyFont="1" applyFill="1" applyBorder="1"/>
    <xf numFmtId="43" fontId="5" fillId="0" borderId="8" xfId="1" applyFont="1" applyFill="1" applyBorder="1"/>
    <xf numFmtId="43" fontId="5" fillId="0" borderId="8" xfId="2" applyFont="1" applyFill="1" applyBorder="1"/>
    <xf numFmtId="0" fontId="5" fillId="0" borderId="2" xfId="0" applyFont="1" applyFill="1" applyBorder="1"/>
    <xf numFmtId="43" fontId="10" fillId="0" borderId="3" xfId="1" applyFont="1" applyFill="1" applyBorder="1"/>
    <xf numFmtId="43" fontId="5" fillId="0" borderId="9" xfId="1" applyFont="1" applyFill="1" applyBorder="1"/>
    <xf numFmtId="43" fontId="5" fillId="0" borderId="10" xfId="2" applyFont="1" applyFill="1" applyBorder="1"/>
    <xf numFmtId="43" fontId="5" fillId="0" borderId="10" xfId="1" applyFont="1" applyFill="1" applyBorder="1"/>
    <xf numFmtId="43" fontId="5" fillId="0" borderId="11" xfId="2" applyFont="1" applyFill="1" applyBorder="1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/>
    <xf numFmtId="43" fontId="5" fillId="0" borderId="8" xfId="2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8" xfId="2" applyNumberFormat="1" applyFont="1" applyFill="1" applyBorder="1" applyAlignment="1">
      <alignment horizontal="center"/>
    </xf>
    <xf numFmtId="0" fontId="9" fillId="0" borderId="12" xfId="0" applyFont="1" applyFill="1" applyBorder="1"/>
    <xf numFmtId="43" fontId="10" fillId="0" borderId="13" xfId="1" applyFont="1" applyFill="1" applyBorder="1"/>
    <xf numFmtId="0" fontId="12" fillId="0" borderId="7" xfId="0" applyFont="1" applyFill="1" applyBorder="1" applyAlignment="1"/>
    <xf numFmtId="43" fontId="5" fillId="0" borderId="1" xfId="1" applyFont="1" applyBorder="1"/>
    <xf numFmtId="43" fontId="5" fillId="0" borderId="1" xfId="2" applyNumberFormat="1" applyFont="1" applyBorder="1"/>
    <xf numFmtId="43" fontId="5" fillId="0" borderId="1" xfId="2" applyNumberFormat="1" applyFont="1" applyFill="1" applyBorder="1"/>
    <xf numFmtId="0" fontId="12" fillId="0" borderId="1" xfId="0" applyFont="1" applyFill="1" applyBorder="1" applyAlignment="1"/>
    <xf numFmtId="0" fontId="5" fillId="0" borderId="1" xfId="0" applyFont="1" applyFill="1" applyBorder="1" applyAlignment="1"/>
    <xf numFmtId="0" fontId="5" fillId="0" borderId="8" xfId="0" applyFont="1" applyBorder="1"/>
    <xf numFmtId="43" fontId="5" fillId="0" borderId="8" xfId="1" applyFont="1" applyBorder="1"/>
    <xf numFmtId="43" fontId="5" fillId="0" borderId="8" xfId="2" applyFont="1" applyBorder="1"/>
    <xf numFmtId="43" fontId="5" fillId="0" borderId="8" xfId="2" applyNumberFormat="1" applyFont="1" applyBorder="1"/>
    <xf numFmtId="43" fontId="5" fillId="0" borderId="8" xfId="2" applyFont="1" applyBorder="1" applyAlignment="1">
      <alignment horizontal="center"/>
    </xf>
    <xf numFmtId="2" fontId="12" fillId="0" borderId="8" xfId="0" applyNumberFormat="1" applyFont="1" applyFill="1" applyBorder="1" applyAlignment="1"/>
    <xf numFmtId="0" fontId="8" fillId="0" borderId="8" xfId="2" applyNumberFormat="1" applyFont="1" applyBorder="1" applyAlignment="1">
      <alignment horizontal="center"/>
    </xf>
    <xf numFmtId="43" fontId="9" fillId="0" borderId="9" xfId="1" applyFont="1" applyBorder="1"/>
    <xf numFmtId="43" fontId="9" fillId="0" borderId="10" xfId="2" applyFont="1" applyBorder="1"/>
    <xf numFmtId="43" fontId="9" fillId="0" borderId="10" xfId="1" applyFont="1" applyBorder="1"/>
    <xf numFmtId="43" fontId="9" fillId="0" borderId="10" xfId="2" applyNumberFormat="1" applyFont="1" applyBorder="1"/>
    <xf numFmtId="0" fontId="5" fillId="0" borderId="7" xfId="0" applyFont="1" applyBorder="1"/>
    <xf numFmtId="43" fontId="5" fillId="0" borderId="7" xfId="1" applyFont="1" applyBorder="1"/>
    <xf numFmtId="43" fontId="5" fillId="0" borderId="7" xfId="2" applyFont="1" applyBorder="1"/>
    <xf numFmtId="43" fontId="5" fillId="0" borderId="7" xfId="2" applyNumberFormat="1" applyFont="1" applyBorder="1"/>
    <xf numFmtId="43" fontId="5" fillId="0" borderId="7" xfId="2" applyFont="1" applyBorder="1" applyAlignment="1">
      <alignment horizontal="center"/>
    </xf>
    <xf numFmtId="0" fontId="8" fillId="0" borderId="7" xfId="2" applyNumberFormat="1" applyFont="1" applyBorder="1" applyAlignment="1">
      <alignment horizontal="center"/>
    </xf>
    <xf numFmtId="0" fontId="12" fillId="0" borderId="1" xfId="2" applyNumberFormat="1" applyFont="1" applyBorder="1" applyAlignment="1">
      <alignment horizontal="center"/>
    </xf>
    <xf numFmtId="187" fontId="5" fillId="0" borderId="1" xfId="2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2" fillId="0" borderId="0" xfId="0" applyFont="1"/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2" fillId="0" borderId="18" xfId="0" applyFont="1" applyBorder="1"/>
    <xf numFmtId="0" fontId="12" fillId="0" borderId="18" xfId="0" applyFont="1" applyBorder="1" applyAlignment="1">
      <alignment horizontal="right"/>
    </xf>
    <xf numFmtId="0" fontId="12" fillId="0" borderId="18" xfId="0" applyFont="1" applyBorder="1" applyAlignment="1">
      <alignment horizontal="center"/>
    </xf>
    <xf numFmtId="0" fontId="12" fillId="0" borderId="18" xfId="0" applyFont="1" applyBorder="1" applyAlignment="1"/>
    <xf numFmtId="0" fontId="14" fillId="0" borderId="0" xfId="0" applyFont="1" applyAlignment="1">
      <alignment horizontal="center"/>
    </xf>
    <xf numFmtId="0" fontId="16" fillId="0" borderId="0" xfId="0" applyFont="1"/>
    <xf numFmtId="0" fontId="14" fillId="0" borderId="0" xfId="0" applyFont="1"/>
    <xf numFmtId="0" fontId="12" fillId="0" borderId="19" xfId="0" applyFont="1" applyBorder="1"/>
    <xf numFmtId="0" fontId="12" fillId="0" borderId="1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3" fontId="12" fillId="0" borderId="8" xfId="1" applyFont="1" applyBorder="1"/>
    <xf numFmtId="188" fontId="5" fillId="0" borderId="8" xfId="1" applyNumberFormat="1" applyFont="1" applyBorder="1" applyAlignment="1">
      <alignment horizontal="center"/>
    </xf>
    <xf numFmtId="0" fontId="12" fillId="0" borderId="8" xfId="0" applyFont="1" applyBorder="1"/>
    <xf numFmtId="0" fontId="12" fillId="0" borderId="1" xfId="0" applyFont="1" applyBorder="1"/>
    <xf numFmtId="43" fontId="12" fillId="0" borderId="1" xfId="1" applyFont="1" applyBorder="1"/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4" xfId="0" applyFont="1" applyBorder="1"/>
    <xf numFmtId="0" fontId="5" fillId="0" borderId="1" xfId="2" applyNumberFormat="1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2" fillId="0" borderId="21" xfId="0" applyFont="1" applyBorder="1"/>
    <xf numFmtId="0" fontId="5" fillId="0" borderId="21" xfId="0" applyFont="1" applyBorder="1"/>
    <xf numFmtId="0" fontId="5" fillId="0" borderId="21" xfId="2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14" fillId="0" borderId="20" xfId="2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43" fontId="8" fillId="0" borderId="0" xfId="0" applyNumberFormat="1" applyFont="1" applyAlignment="1">
      <alignment horizontal="center"/>
    </xf>
    <xf numFmtId="0" fontId="17" fillId="0" borderId="0" xfId="0" applyFont="1" applyAlignment="1"/>
    <xf numFmtId="0" fontId="17" fillId="0" borderId="0" xfId="0" applyFont="1" applyBorder="1" applyAlignment="1"/>
    <xf numFmtId="0" fontId="12" fillId="0" borderId="8" xfId="0" applyFont="1" applyBorder="1" applyAlignment="1">
      <alignment horizontal="center"/>
    </xf>
    <xf numFmtId="43" fontId="12" fillId="0" borderId="8" xfId="0" applyNumberFormat="1" applyFont="1" applyBorder="1" applyAlignment="1"/>
    <xf numFmtId="43" fontId="14" fillId="0" borderId="8" xfId="2" applyFont="1" applyBorder="1"/>
    <xf numFmtId="43" fontId="14" fillId="0" borderId="1" xfId="0" applyNumberFormat="1" applyFont="1" applyBorder="1"/>
    <xf numFmtId="0" fontId="12" fillId="0" borderId="1" xfId="0" applyFont="1" applyBorder="1" applyAlignment="1">
      <alignment horizontal="center"/>
    </xf>
    <xf numFmtId="43" fontId="12" fillId="0" borderId="8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14" fillId="0" borderId="14" xfId="2" applyFont="1" applyBorder="1"/>
    <xf numFmtId="0" fontId="12" fillId="0" borderId="22" xfId="0" applyFont="1" applyBorder="1"/>
    <xf numFmtId="43" fontId="14" fillId="0" borderId="21" xfId="0" applyNumberFormat="1" applyFont="1" applyBorder="1"/>
    <xf numFmtId="43" fontId="5" fillId="0" borderId="21" xfId="2" applyFont="1" applyBorder="1"/>
    <xf numFmtId="0" fontId="12" fillId="0" borderId="14" xfId="0" applyFont="1" applyBorder="1"/>
    <xf numFmtId="43" fontId="2" fillId="0" borderId="0" xfId="0" applyNumberFormat="1" applyFont="1"/>
    <xf numFmtId="0" fontId="8" fillId="0" borderId="20" xfId="0" applyFont="1" applyBorder="1"/>
    <xf numFmtId="0" fontId="8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7" fillId="0" borderId="0" xfId="0" applyFont="1" applyAlignment="1"/>
    <xf numFmtId="0" fontId="8" fillId="0" borderId="8" xfId="0" applyFont="1" applyBorder="1" applyAlignment="1">
      <alignment horizontal="center" vertical="center"/>
    </xf>
    <xf numFmtId="0" fontId="10" fillId="0" borderId="6" xfId="2" applyNumberFormat="1" applyFont="1" applyBorder="1" applyAlignment="1">
      <alignment horizontal="center"/>
    </xf>
    <xf numFmtId="0" fontId="10" fillId="0" borderId="5" xfId="2" applyNumberFormat="1" applyFont="1" applyBorder="1" applyAlignment="1">
      <alignment horizontal="center"/>
    </xf>
    <xf numFmtId="0" fontId="10" fillId="0" borderId="13" xfId="2" applyNumberFormat="1" applyFont="1" applyBorder="1" applyAlignment="1">
      <alignment horizontal="center"/>
    </xf>
    <xf numFmtId="0" fontId="10" fillId="0" borderId="2" xfId="2" applyNumberFormat="1" applyFont="1" applyBorder="1" applyAlignment="1">
      <alignment horizontal="center"/>
    </xf>
    <xf numFmtId="0" fontId="10" fillId="0" borderId="6" xfId="2" applyNumberFormat="1" applyFont="1" applyFill="1" applyBorder="1" applyAlignment="1">
      <alignment horizontal="center"/>
    </xf>
    <xf numFmtId="0" fontId="10" fillId="0" borderId="5" xfId="2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0" fontId="11" fillId="2" borderId="0" xfId="0" applyFont="1" applyFill="1"/>
    <xf numFmtId="0" fontId="19" fillId="0" borderId="0" xfId="0" applyFont="1" applyFill="1"/>
    <xf numFmtId="0" fontId="20" fillId="0" borderId="0" xfId="0" applyFont="1" applyFill="1"/>
    <xf numFmtId="0" fontId="19" fillId="0" borderId="0" xfId="0" applyFont="1"/>
    <xf numFmtId="0" fontId="20" fillId="0" borderId="0" xfId="0" applyFont="1"/>
    <xf numFmtId="43" fontId="20" fillId="0" borderId="0" xfId="0" applyNumberFormat="1" applyFont="1"/>
    <xf numFmtId="0" fontId="21" fillId="0" borderId="0" xfId="0" applyFont="1"/>
    <xf numFmtId="0" fontId="22" fillId="0" borderId="0" xfId="0" applyFont="1"/>
    <xf numFmtId="43" fontId="19" fillId="2" borderId="0" xfId="0" applyNumberFormat="1" applyFont="1" applyFill="1" applyBorder="1"/>
    <xf numFmtId="43" fontId="18" fillId="2" borderId="0" xfId="0" applyNumberFormat="1" applyFont="1" applyFill="1" applyBorder="1"/>
    <xf numFmtId="0" fontId="19" fillId="2" borderId="0" xfId="0" applyFont="1" applyFill="1" applyBorder="1"/>
    <xf numFmtId="43" fontId="23" fillId="2" borderId="0" xfId="0" applyNumberFormat="1" applyFont="1" applyFill="1" applyBorder="1"/>
    <xf numFmtId="0" fontId="22" fillId="2" borderId="0" xfId="0" applyFont="1" applyFill="1" applyBorder="1"/>
    <xf numFmtId="0" fontId="21" fillId="2" borderId="0" xfId="0" applyFont="1" applyFill="1" applyBorder="1"/>
    <xf numFmtId="0" fontId="2" fillId="0" borderId="0" xfId="0" applyFont="1" applyBorder="1"/>
  </cellXfs>
  <cellStyles count="5">
    <cellStyle name="Comma" xfId="1" builtinId="3"/>
    <cellStyle name="Normal" xfId="0" builtinId="0"/>
    <cellStyle name="เครื่องหมายจุลภาค 2" xfId="2"/>
    <cellStyle name="เครื่องหมายจุลภาค 3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588;&#3634;&#3585;&#3621;&#3634;&#3591;&#3585;&#3656;&#3629;&#3626;&#3619;&#3657;&#3634;&#3591;&#3627;&#3657;&#3629;&#3591;&#3609;&#3657;&#3635;&#3610;&#3619;&#3636;&#3585;&#3634;&#3619;%20&#3626;.&#3626;.&#3607;.%20&#3651;&#3594;&#3657;&#3605;&#3634;&#3619;&#3634;&#3591;&#3648;&#3611;&#3621;&#3656;&#3634;&#3621;&#3591;%20eg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ฐานราก"/>
      <sheetName val="คานพื้น"/>
      <sheetName val="เสา"/>
      <sheetName val="พื้น,ฝ้า"/>
      <sheetName val="ผนังชั้น1"/>
      <sheetName val="โครงหลังคา"/>
      <sheetName val="ห้องน้ำ"/>
      <sheetName val="สุขาภิบาล"/>
      <sheetName val="ไฟฟ้า"/>
      <sheetName val="ปร.4"/>
      <sheetName val="ปร.5(ก)"/>
      <sheetName val="ปร.6"/>
    </sheetNames>
    <sheetDataSet>
      <sheetData sheetId="0">
        <row r="26">
          <cell r="G26" t="str">
            <v>ตัน</v>
          </cell>
          <cell r="H26" t="str">
            <v>กก.</v>
          </cell>
        </row>
        <row r="27">
          <cell r="B27" t="str">
            <v>เสาเข็ม คอร. รูปสี่เหลี่ยมตัน ขนาด 0.22x0.22x10 ม.</v>
          </cell>
          <cell r="F27" t="str">
            <v>ต้น</v>
          </cell>
        </row>
        <row r="28">
          <cell r="B28" t="str">
            <v>งานดินขุด</v>
          </cell>
          <cell r="F28" t="str">
            <v>ลบ.ม.</v>
          </cell>
        </row>
        <row r="29">
          <cell r="B29" t="str">
            <v>ทรายหยาบ</v>
          </cell>
          <cell r="F29" t="str">
            <v>ลบ.ม.</v>
          </cell>
        </row>
        <row r="30">
          <cell r="F30" t="str">
            <v>ลบ.ม.</v>
          </cell>
        </row>
        <row r="32">
          <cell r="B32" t="str">
            <v>เหล็ก SR 24 Ø   6 mm.</v>
          </cell>
        </row>
        <row r="33">
          <cell r="B33" t="str">
            <v>เหล็ก SD 40 Ø   12 mm.</v>
          </cell>
        </row>
        <row r="34">
          <cell r="E34">
            <v>20</v>
          </cell>
        </row>
      </sheetData>
      <sheetData sheetId="1">
        <row r="65">
          <cell r="F65" t="str">
            <v>ลบ.ม.</v>
          </cell>
        </row>
        <row r="69">
          <cell r="B69" t="str">
            <v>เหล็ก SD 40 Ø   16 mm.</v>
          </cell>
        </row>
        <row r="70">
          <cell r="E70">
            <v>53.595000000000006</v>
          </cell>
          <cell r="F70" t="str">
            <v>ตร.ม.</v>
          </cell>
        </row>
      </sheetData>
      <sheetData sheetId="2">
        <row r="18">
          <cell r="E18">
            <v>24.000000000000004</v>
          </cell>
        </row>
      </sheetData>
      <sheetData sheetId="3">
        <row r="84">
          <cell r="B84" t="str">
            <v>เหล็ก SR 24 Ø   9 mm.</v>
          </cell>
        </row>
        <row r="87">
          <cell r="B87" t="str">
            <v>พื้นปูกระเบื้อง 0.30x0.30 ม. ผิวเรียบกึ่งหยาบ</v>
          </cell>
          <cell r="F87" t="str">
            <v>ตร.ม.</v>
          </cell>
        </row>
      </sheetData>
      <sheetData sheetId="4">
        <row r="4">
          <cell r="C4">
            <v>0.9</v>
          </cell>
        </row>
        <row r="30">
          <cell r="F30" t="str">
            <v>ตร.ม.</v>
          </cell>
        </row>
        <row r="34">
          <cell r="B34" t="str">
            <v>คานทับหลังครึ่งแผ่น</v>
          </cell>
          <cell r="F34" t="str">
            <v>เมตร</v>
          </cell>
        </row>
        <row r="35">
          <cell r="F35" t="str">
            <v>ตร.ม.</v>
          </cell>
        </row>
        <row r="36">
          <cell r="F36" t="str">
            <v>ตร.ม.</v>
          </cell>
        </row>
        <row r="38">
          <cell r="B38" t="str">
            <v>ป1</v>
          </cell>
          <cell r="E38">
            <v>1</v>
          </cell>
          <cell r="F38" t="str">
            <v>ชุด</v>
          </cell>
        </row>
        <row r="39">
          <cell r="B39" t="str">
            <v>ป2</v>
          </cell>
          <cell r="E39">
            <v>2</v>
          </cell>
          <cell r="F39" t="str">
            <v>ชุด</v>
          </cell>
        </row>
        <row r="40">
          <cell r="F40" t="str">
            <v>ชุด</v>
          </cell>
        </row>
      </sheetData>
      <sheetData sheetId="5">
        <row r="35">
          <cell r="H35" t="str">
            <v>กก.</v>
          </cell>
        </row>
        <row r="42">
          <cell r="B42" t="str">
            <v>กระเบื้องลอนเล็ก สีน้ำตาล</v>
          </cell>
          <cell r="F42" t="str">
            <v>ตร.ม</v>
          </cell>
        </row>
      </sheetData>
      <sheetData sheetId="6">
        <row r="3">
          <cell r="I3" t="str">
            <v>ชุด</v>
          </cell>
        </row>
        <row r="4">
          <cell r="C4" t="str">
            <v>สายอ่อนฉีดชำระและอุปกรณ์ครบชุด Dommark หรือเทียบเท่า</v>
          </cell>
          <cell r="I4" t="str">
            <v>ชุด</v>
          </cell>
        </row>
        <row r="5">
          <cell r="H5">
            <v>3</v>
          </cell>
          <cell r="I5" t="str">
            <v>ชุด</v>
          </cell>
        </row>
        <row r="6">
          <cell r="H6">
            <v>4</v>
          </cell>
          <cell r="I6" t="str">
            <v>ชุด</v>
          </cell>
        </row>
        <row r="7">
          <cell r="H7">
            <v>1</v>
          </cell>
          <cell r="I7" t="str">
            <v>ชุด</v>
          </cell>
        </row>
        <row r="8">
          <cell r="C8" t="str">
            <v>กระจกส่องหน้าหนา 6 มม. ขนาด 0.90x1.50 ม.</v>
          </cell>
          <cell r="H8">
            <v>2</v>
          </cell>
          <cell r="I8" t="str">
            <v>ชุด</v>
          </cell>
        </row>
        <row r="9">
          <cell r="C9" t="str">
            <v>กระจกส่องหน้าหนา 6 มม. ขนาด 0.90x0.60 ม.</v>
          </cell>
          <cell r="H9">
            <v>1</v>
          </cell>
          <cell r="I9" t="str">
            <v>ชุด</v>
          </cell>
        </row>
        <row r="10">
          <cell r="C10" t="str">
            <v>ตะแกรงกันกลิ่น Ø 2" แบบสี่เหลี่ยม</v>
          </cell>
          <cell r="I10" t="str">
            <v>ชุด</v>
          </cell>
        </row>
        <row r="11">
          <cell r="C11" t="str">
            <v>ก็อกเดี่ยวล้างพื้น</v>
          </cell>
          <cell r="H11">
            <v>3</v>
          </cell>
          <cell r="I11" t="str">
            <v>ชุด</v>
          </cell>
        </row>
        <row r="12">
          <cell r="H12">
            <v>7</v>
          </cell>
          <cell r="I12" t="str">
            <v>ชุด</v>
          </cell>
        </row>
        <row r="13">
          <cell r="I13" t="str">
            <v>ชุด</v>
          </cell>
        </row>
      </sheetData>
      <sheetData sheetId="7">
        <row r="15">
          <cell r="C15" t="str">
            <v>ท่อ PVC Ø 1/2" ชั้น 13.5</v>
          </cell>
          <cell r="G15" t="str">
            <v>ม.</v>
          </cell>
        </row>
        <row r="16">
          <cell r="G16" t="str">
            <v>ม.</v>
          </cell>
        </row>
        <row r="17">
          <cell r="C17" t="str">
            <v>ท่อ PVC Ø 2" ชั้น 8.5</v>
          </cell>
          <cell r="G17" t="str">
            <v>ม.</v>
          </cell>
        </row>
        <row r="18">
          <cell r="C18" t="str">
            <v>ท่อ PVC Ø 4" ชั้น 8.5</v>
          </cell>
          <cell r="F18">
            <v>8</v>
          </cell>
          <cell r="G18" t="str">
            <v>ม.</v>
          </cell>
        </row>
        <row r="19">
          <cell r="C19" t="str">
            <v>ท่อ PVC Ø 6" ชั้น 8.5</v>
          </cell>
          <cell r="G19" t="str">
            <v>ม.</v>
          </cell>
        </row>
        <row r="20">
          <cell r="F20">
            <v>1</v>
          </cell>
          <cell r="G20" t="str">
            <v>ถัง</v>
          </cell>
        </row>
        <row r="22">
          <cell r="G22" t="str">
            <v>ชุด</v>
          </cell>
        </row>
        <row r="24">
          <cell r="C24" t="str">
            <v>อุปกรณ์ท่อและข้อต่อ (คิด30%)</v>
          </cell>
          <cell r="F24">
            <v>1</v>
          </cell>
          <cell r="G24" t="str">
            <v>L./S.</v>
          </cell>
        </row>
      </sheetData>
      <sheetData sheetId="8">
        <row r="4">
          <cell r="C4" t="str">
            <v>ตู้ Consumer Units 6 ช่อง ชนิดมีเมน</v>
          </cell>
          <cell r="E4" t="str">
            <v>ตู้</v>
          </cell>
        </row>
        <row r="5">
          <cell r="C5" t="str">
            <v>เมนเบรกเกอร์ ขนาด 50 AT</v>
          </cell>
          <cell r="E5" t="str">
            <v>ตัว</v>
          </cell>
        </row>
        <row r="6">
          <cell r="C6" t="str">
            <v>เบรกเกอร์ ขนาด 10 AT</v>
          </cell>
          <cell r="D6">
            <v>4</v>
          </cell>
          <cell r="E6" t="str">
            <v>ตัว</v>
          </cell>
        </row>
        <row r="7">
          <cell r="C7" t="str">
            <v>สาย THW-A 10 Sq.mm</v>
          </cell>
          <cell r="D7">
            <v>20</v>
          </cell>
          <cell r="E7" t="str">
            <v>เมตร</v>
          </cell>
        </row>
        <row r="8">
          <cell r="C8" t="str">
            <v>สาย THW 2.5 Sq.mm</v>
          </cell>
          <cell r="D8">
            <v>50</v>
          </cell>
          <cell r="E8" t="str">
            <v>เมตร</v>
          </cell>
        </row>
        <row r="9">
          <cell r="C9" t="str">
            <v>หลอด LED 18 w พร้อมราง</v>
          </cell>
          <cell r="E9" t="str">
            <v>ชุด</v>
          </cell>
        </row>
        <row r="10">
          <cell r="C10" t="str">
            <v>ท่อ EMT 3/4"</v>
          </cell>
          <cell r="D10">
            <v>12</v>
          </cell>
          <cell r="E10" t="str">
            <v>เมตร</v>
          </cell>
        </row>
        <row r="11">
          <cell r="C11" t="str">
            <v>ท่อร้อยสายไฟ Pvc เหลือง ๓/๔"</v>
          </cell>
          <cell r="D11">
            <v>25</v>
          </cell>
          <cell r="E11" t="str">
            <v>เมตร</v>
          </cell>
        </row>
        <row r="12">
          <cell r="C12" t="str">
            <v>สวิตซ์ทางเดียว พร้อมหน้ากาก</v>
          </cell>
          <cell r="E12" t="str">
            <v>ตัว</v>
          </cell>
        </row>
        <row r="13">
          <cell r="C13" t="str">
            <v>แร็คร้อยสายไฟ 2 ช่อง พร้อมลูกแร็ค</v>
          </cell>
          <cell r="D13">
            <v>1</v>
          </cell>
          <cell r="E13" t="str">
            <v>ตัว</v>
          </cell>
        </row>
        <row r="14">
          <cell r="C14" t="str">
            <v>กราวมะเฟือง เส้นผ่านศูนย์กลาง 5/8"</v>
          </cell>
          <cell r="D14">
            <v>1</v>
          </cell>
          <cell r="E14" t="str">
            <v>แท่ง</v>
          </cell>
        </row>
        <row r="15">
          <cell r="C15" t="str">
            <v>ACCESSORY</v>
          </cell>
          <cell r="D15">
            <v>1</v>
          </cell>
          <cell r="E15" t="str">
            <v>ชุด</v>
          </cell>
        </row>
      </sheetData>
      <sheetData sheetId="9">
        <row r="3">
          <cell r="A3" t="str">
            <v>กลุ่มงาน/งาน     อาคาร</v>
          </cell>
        </row>
        <row r="4">
          <cell r="A4" t="str">
            <v>ชื่อโครงการ/งานก่อสร้าง     อาคารห้องน้ำสำหรับบริการนักท่องเที่ยว สวนพฤกษศาสตร์พระแม่ย่า สุโขทัย</v>
          </cell>
        </row>
        <row r="5">
          <cell r="A5" t="str">
            <v>สถานที่ก่อสร้าง     บริเวณสวนพฤกษศาสตร์พระแม่ย่า สุโขทัย อำเภอเมืองสุโขทัย จังหวัดสุโขทัย</v>
          </cell>
        </row>
        <row r="6">
          <cell r="A6" t="str">
            <v>แบบเลขที่</v>
          </cell>
        </row>
      </sheetData>
      <sheetData sheetId="10">
        <row r="13">
          <cell r="B13" t="str">
            <v>กลุ่มงาน/งาน     อาคาร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80" zoomScaleNormal="80" zoomScaleSheetLayoutView="90" workbookViewId="0">
      <selection activeCell="I23" sqref="I23"/>
    </sheetView>
  </sheetViews>
  <sheetFormatPr defaultColWidth="9.125" defaultRowHeight="15"/>
  <cols>
    <col min="1" max="1" width="7.75" style="1" customWidth="1"/>
    <col min="2" max="2" width="48.625" style="1" customWidth="1"/>
    <col min="3" max="3" width="32.375" style="1" customWidth="1"/>
    <col min="4" max="4" width="8.875" style="1" customWidth="1"/>
    <col min="5" max="8" width="9.125" style="1"/>
    <col min="9" max="9" width="16.125" style="1" customWidth="1"/>
    <col min="10" max="10" width="13.125" style="1" customWidth="1"/>
    <col min="11" max="11" width="14.75" style="1" customWidth="1"/>
    <col min="12" max="16384" width="9.125" style="1"/>
  </cols>
  <sheetData>
    <row r="1" spans="1:4" ht="21">
      <c r="A1" s="141" t="s">
        <v>103</v>
      </c>
      <c r="B1" s="141"/>
      <c r="C1" s="141"/>
      <c r="D1" s="141"/>
    </row>
    <row r="2" spans="1:4" ht="18.75">
      <c r="A2" s="87"/>
      <c r="B2" s="87"/>
      <c r="C2" s="87"/>
      <c r="D2" s="87"/>
    </row>
    <row r="3" spans="1:4" ht="18.75">
      <c r="A3" s="87" t="str">
        <f>[1]ปร.4!A4</f>
        <v>ชื่อโครงการ/งานก่อสร้าง     อาคารห้องน้ำสำหรับบริการนักท่องเที่ยว สวนพฤกษศาสตร์พระแม่ย่า สุโขทัย</v>
      </c>
      <c r="B3" s="87"/>
      <c r="C3" s="87"/>
      <c r="D3" s="87"/>
    </row>
    <row r="4" spans="1:4" ht="18.75">
      <c r="A4" s="88" t="str">
        <f>[1]ปร.4!A5</f>
        <v>สถานที่ก่อสร้าง     บริเวณสวนพฤกษศาสตร์พระแม่ย่า สุโขทัย อำเภอเมืองสุโขทัย จังหวัดสุโขทัย</v>
      </c>
      <c r="B4" s="88"/>
      <c r="C4" s="88"/>
      <c r="D4" s="85"/>
    </row>
    <row r="5" spans="1:4" ht="18.75">
      <c r="A5" s="91" t="str">
        <f>[1]ปร.4!A6</f>
        <v>แบบเลขที่</v>
      </c>
      <c r="B5" s="88"/>
      <c r="C5" s="88"/>
      <c r="D5" s="90"/>
    </row>
    <row r="6" spans="1:4" ht="18.75">
      <c r="A6" s="88" t="s">
        <v>102</v>
      </c>
      <c r="B6" s="88"/>
      <c r="C6" s="88"/>
      <c r="D6" s="88"/>
    </row>
    <row r="7" spans="1:4" ht="18.75">
      <c r="A7" s="87" t="s">
        <v>94</v>
      </c>
      <c r="B7" s="87"/>
      <c r="C7" s="87"/>
      <c r="D7" s="87"/>
    </row>
    <row r="8" spans="1:4" ht="18.75">
      <c r="A8" s="87" t="s">
        <v>104</v>
      </c>
      <c r="B8" s="87"/>
      <c r="C8" s="86"/>
      <c r="D8" s="86"/>
    </row>
    <row r="9" spans="1:4" ht="19.5" thickBot="1">
      <c r="A9" s="87"/>
      <c r="B9" s="95"/>
      <c r="C9" s="96"/>
      <c r="D9" s="96" t="s">
        <v>78</v>
      </c>
    </row>
    <row r="10" spans="1:4" ht="15.75" thickTop="1">
      <c r="A10" s="142" t="s">
        <v>77</v>
      </c>
      <c r="B10" s="142" t="s">
        <v>73</v>
      </c>
      <c r="C10" s="142" t="s">
        <v>87</v>
      </c>
      <c r="D10" s="142" t="s">
        <v>67</v>
      </c>
    </row>
    <row r="11" spans="1:4" ht="15.75" thickBot="1">
      <c r="A11" s="143" t="s">
        <v>77</v>
      </c>
      <c r="B11" s="143" t="s">
        <v>73</v>
      </c>
      <c r="C11" s="143" t="s">
        <v>87</v>
      </c>
      <c r="D11" s="143"/>
    </row>
    <row r="12" spans="1:4" ht="21.75" thickTop="1">
      <c r="A12" s="118">
        <v>1</v>
      </c>
      <c r="B12" s="119" t="str">
        <f>'[1]ปร.5(ก)'!B13</f>
        <v>กลุ่มงาน/งาน     อาคาร</v>
      </c>
      <c r="C12" s="120"/>
      <c r="D12" s="100"/>
    </row>
    <row r="13" spans="1:4" ht="21">
      <c r="A13" s="118"/>
      <c r="B13" s="118" t="s">
        <v>95</v>
      </c>
      <c r="C13" s="121"/>
      <c r="D13" s="101"/>
    </row>
    <row r="14" spans="1:4" ht="21">
      <c r="A14" s="122"/>
      <c r="B14" s="123" t="s">
        <v>96</v>
      </c>
      <c r="C14" s="5"/>
      <c r="D14" s="101"/>
    </row>
    <row r="15" spans="1:4" ht="21">
      <c r="A15" s="122"/>
      <c r="B15" s="118"/>
      <c r="C15" s="5"/>
      <c r="D15" s="101"/>
    </row>
    <row r="16" spans="1:4" ht="21">
      <c r="A16" s="122"/>
      <c r="B16" s="118"/>
      <c r="C16" s="5"/>
      <c r="D16" s="101"/>
    </row>
    <row r="17" spans="1:11" ht="21.75" thickBot="1">
      <c r="A17" s="124"/>
      <c r="B17" s="108"/>
      <c r="C17" s="109"/>
      <c r="D17" s="108"/>
    </row>
    <row r="18" spans="1:11" ht="21.75" thickTop="1">
      <c r="A18" s="144" t="s">
        <v>97</v>
      </c>
      <c r="B18" s="125" t="s">
        <v>98</v>
      </c>
      <c r="C18" s="126"/>
      <c r="D18" s="127"/>
    </row>
    <row r="19" spans="1:11" ht="21.75" thickBot="1">
      <c r="A19" s="145"/>
      <c r="B19" s="125" t="s">
        <v>105</v>
      </c>
      <c r="C19" s="128"/>
      <c r="D19" s="129"/>
    </row>
    <row r="20" spans="1:11" ht="19.5" thickTop="1">
      <c r="A20" s="145"/>
      <c r="B20" s="145"/>
      <c r="C20" s="147"/>
      <c r="D20" s="130"/>
      <c r="I20" s="131"/>
      <c r="K20" s="131"/>
    </row>
    <row r="21" spans="1:11" ht="19.5" thickBot="1">
      <c r="A21" s="146"/>
      <c r="B21" s="146"/>
      <c r="C21" s="148"/>
      <c r="D21" s="132"/>
    </row>
    <row r="22" spans="1:11" ht="19.5" thickTop="1">
      <c r="A22" s="85"/>
      <c r="B22" s="133"/>
      <c r="C22" s="133"/>
      <c r="D22" s="133"/>
    </row>
    <row r="23" spans="1:11" ht="18.75">
      <c r="A23" s="134"/>
      <c r="B23" s="135"/>
      <c r="D23" s="135"/>
    </row>
    <row r="24" spans="1:11" ht="18.75">
      <c r="A24" s="134"/>
      <c r="B24" s="135"/>
      <c r="D24" s="135"/>
    </row>
    <row r="25" spans="1:11" ht="18.75">
      <c r="A25" s="134"/>
      <c r="B25" s="135"/>
      <c r="D25" s="135"/>
    </row>
    <row r="26" spans="1:11" ht="18.75">
      <c r="A26" s="134"/>
      <c r="B26" s="135"/>
      <c r="D26" s="135"/>
    </row>
    <row r="27" spans="1:11" ht="18.75">
      <c r="A27" s="135"/>
      <c r="B27" s="135"/>
      <c r="C27" s="135"/>
      <c r="D27" s="135"/>
    </row>
    <row r="28" spans="1:11" ht="21">
      <c r="A28" s="140"/>
      <c r="B28" s="140"/>
      <c r="C28" s="140"/>
      <c r="D28" s="140"/>
    </row>
    <row r="29" spans="1:11" ht="21">
      <c r="A29" s="116"/>
      <c r="B29" s="116"/>
      <c r="C29" s="116"/>
      <c r="D29" s="116"/>
    </row>
    <row r="30" spans="1:11" ht="21">
      <c r="A30" s="116"/>
      <c r="B30" s="116"/>
      <c r="C30" s="116"/>
      <c r="D30" s="116"/>
    </row>
    <row r="31" spans="1:11" ht="21">
      <c r="A31" s="140"/>
      <c r="B31" s="140"/>
      <c r="C31" s="140"/>
      <c r="D31" s="140"/>
    </row>
    <row r="32" spans="1:11" ht="21">
      <c r="A32" s="116"/>
      <c r="B32" s="116"/>
      <c r="C32" s="116"/>
      <c r="D32" s="116"/>
    </row>
    <row r="33" spans="1:4" ht="21">
      <c r="A33" s="116"/>
      <c r="B33" s="116"/>
      <c r="C33" s="116"/>
      <c r="D33" s="116"/>
    </row>
    <row r="34" spans="1:4" ht="21">
      <c r="A34" s="85"/>
      <c r="B34" s="135"/>
      <c r="C34" s="136"/>
      <c r="D34" s="136"/>
    </row>
    <row r="35" spans="1:4" ht="21">
      <c r="A35" s="140"/>
      <c r="B35" s="140"/>
      <c r="C35" s="140"/>
      <c r="D35" s="140"/>
    </row>
    <row r="36" spans="1:4" ht="21">
      <c r="A36" s="139"/>
      <c r="B36" s="139"/>
      <c r="C36" s="139"/>
      <c r="D36" s="139"/>
    </row>
    <row r="37" spans="1:4" ht="21">
      <c r="A37" s="139"/>
      <c r="B37" s="139"/>
      <c r="C37" s="139"/>
      <c r="D37" s="139"/>
    </row>
    <row r="38" spans="1:4" ht="21">
      <c r="A38" s="139"/>
      <c r="B38" s="139"/>
      <c r="C38" s="139"/>
      <c r="D38" s="139"/>
    </row>
    <row r="39" spans="1:4" ht="18.75">
      <c r="A39" s="3"/>
      <c r="B39" s="3"/>
      <c r="C39" s="3"/>
      <c r="D39" s="3"/>
    </row>
    <row r="40" spans="1:4" ht="18.75">
      <c r="A40" s="3" t="s">
        <v>99</v>
      </c>
      <c r="B40" s="137" t="s">
        <v>100</v>
      </c>
      <c r="C40" s="3"/>
      <c r="D40" s="3"/>
    </row>
    <row r="41" spans="1:4" ht="18.75">
      <c r="A41" s="3"/>
      <c r="B41" s="138" t="s">
        <v>101</v>
      </c>
      <c r="C41" s="3"/>
      <c r="D41" s="3"/>
    </row>
  </sheetData>
  <mergeCells count="15">
    <mergeCell ref="A18:A21"/>
    <mergeCell ref="B20:B21"/>
    <mergeCell ref="C20:C21"/>
    <mergeCell ref="A1:D1"/>
    <mergeCell ref="A10:A11"/>
    <mergeCell ref="B10:B11"/>
    <mergeCell ref="C10:C11"/>
    <mergeCell ref="D10:D11"/>
    <mergeCell ref="A38:D38"/>
    <mergeCell ref="A28:D28"/>
    <mergeCell ref="A31:B31"/>
    <mergeCell ref="C31:D31"/>
    <mergeCell ref="A35:D35"/>
    <mergeCell ref="A36:D36"/>
    <mergeCell ref="A37:D37"/>
  </mergeCells>
  <pageMargins left="0.70866141732283472" right="0.45" top="0.74803149606299213" bottom="0.19" header="0.31496062992125984" footer="0.31496062992125984"/>
  <pageSetup scale="90" orientation="portrait" r:id="rId1"/>
  <headerFooter>
    <oddHeader>&amp;R&amp;"TH SarabunIT๙,ธรรมดา"&amp;14ปร.6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3" zoomScale="90" zoomScaleNormal="90" zoomScaleSheetLayoutView="90" workbookViewId="0">
      <selection activeCell="D34" sqref="D34"/>
    </sheetView>
  </sheetViews>
  <sheetFormatPr defaultColWidth="9.125" defaultRowHeight="15"/>
  <cols>
    <col min="1" max="1" width="9.125" style="1"/>
    <col min="2" max="2" width="27.125" style="1" customWidth="1"/>
    <col min="3" max="3" width="18" style="1" customWidth="1"/>
    <col min="4" max="4" width="12.75" style="1" customWidth="1"/>
    <col min="5" max="5" width="18.125" style="1" customWidth="1"/>
    <col min="6" max="16384" width="9.125" style="1"/>
  </cols>
  <sheetData>
    <row r="1" spans="1:6" ht="21">
      <c r="A1" s="141" t="s">
        <v>84</v>
      </c>
      <c r="B1" s="141"/>
      <c r="C1" s="141"/>
      <c r="D1" s="141"/>
      <c r="E1" s="141"/>
      <c r="F1" s="141"/>
    </row>
    <row r="2" spans="1:6" ht="21">
      <c r="A2" s="85"/>
      <c r="B2" s="85"/>
      <c r="C2" s="93"/>
      <c r="D2" s="94"/>
      <c r="E2" s="85"/>
      <c r="F2" s="85"/>
    </row>
    <row r="3" spans="1:6" ht="18.75">
      <c r="A3" s="87" t="str">
        <f>[1]ปร.4!A3</f>
        <v>กลุ่มงาน/งาน     อาคาร</v>
      </c>
      <c r="B3" s="87"/>
      <c r="C3" s="87"/>
      <c r="D3" s="87"/>
      <c r="E3" s="87"/>
      <c r="F3" s="87"/>
    </row>
    <row r="4" spans="1:6" ht="18.75">
      <c r="A4" s="87" t="str">
        <f>[1]ปร.4!A4</f>
        <v>ชื่อโครงการ/งานก่อสร้าง     อาคารห้องน้ำสำหรับบริการนักท่องเที่ยว สวนพฤกษศาสตร์พระแม่ย่า สุโขทัย</v>
      </c>
      <c r="B4" s="87"/>
      <c r="C4" s="87"/>
      <c r="D4" s="87"/>
      <c r="E4" s="87"/>
      <c r="F4" s="87"/>
    </row>
    <row r="5" spans="1:6" ht="18.75">
      <c r="A5" s="88" t="str">
        <f>[1]ปร.4!A5</f>
        <v>สถานที่ก่อสร้าง     บริเวณสวนพฤกษศาสตร์พระแม่ย่า สุโขทัย อำเภอเมืองสุโขทัย จังหวัดสุโขทัย</v>
      </c>
      <c r="B5" s="88"/>
      <c r="C5" s="88"/>
      <c r="D5" s="88"/>
      <c r="E5" s="90"/>
      <c r="F5" s="93"/>
    </row>
    <row r="6" spans="1:6" ht="18.75">
      <c r="A6" s="91" t="str">
        <f>[1]ปร.4!A6</f>
        <v>แบบเลขที่</v>
      </c>
      <c r="B6" s="88"/>
      <c r="C6" s="88"/>
      <c r="D6" s="88"/>
      <c r="E6" s="90"/>
      <c r="F6" s="90"/>
    </row>
    <row r="7" spans="1:6" ht="18.75">
      <c r="A7" s="88" t="s">
        <v>102</v>
      </c>
      <c r="B7" s="88"/>
      <c r="C7" s="88"/>
      <c r="D7" s="88"/>
      <c r="E7" s="88"/>
      <c r="F7" s="88"/>
    </row>
    <row r="8" spans="1:6" ht="18.75">
      <c r="A8" s="87" t="s">
        <v>106</v>
      </c>
      <c r="B8" s="87"/>
      <c r="C8" s="87"/>
      <c r="D8" s="87"/>
      <c r="E8" s="87"/>
      <c r="F8" s="87"/>
    </row>
    <row r="9" spans="1:6" ht="18.75">
      <c r="A9" s="87" t="s">
        <v>104</v>
      </c>
      <c r="B9" s="87"/>
      <c r="C9" s="86"/>
      <c r="D9" s="86"/>
      <c r="E9" s="86"/>
      <c r="F9" s="86"/>
    </row>
    <row r="10" spans="1:6" ht="19.5" thickBot="1">
      <c r="A10" s="95"/>
      <c r="B10" s="95"/>
      <c r="C10" s="96"/>
      <c r="D10" s="96"/>
      <c r="E10" s="96"/>
      <c r="F10" s="96" t="s">
        <v>78</v>
      </c>
    </row>
    <row r="11" spans="1:6" ht="15.75" thickTop="1">
      <c r="A11" s="142" t="s">
        <v>77</v>
      </c>
      <c r="B11" s="142" t="s">
        <v>73</v>
      </c>
      <c r="C11" s="142" t="s">
        <v>85</v>
      </c>
      <c r="D11" s="142" t="s">
        <v>86</v>
      </c>
      <c r="E11" s="142" t="s">
        <v>87</v>
      </c>
      <c r="F11" s="142" t="s">
        <v>67</v>
      </c>
    </row>
    <row r="12" spans="1:6" ht="15.75" thickBot="1">
      <c r="A12" s="143" t="s">
        <v>77</v>
      </c>
      <c r="B12" s="143" t="s">
        <v>73</v>
      </c>
      <c r="C12" s="143" t="s">
        <v>85</v>
      </c>
      <c r="D12" s="143" t="s">
        <v>86</v>
      </c>
      <c r="E12" s="143" t="s">
        <v>87</v>
      </c>
      <c r="F12" s="143"/>
    </row>
    <row r="13" spans="1:6" ht="21.75" thickTop="1">
      <c r="A13" s="97">
        <v>1</v>
      </c>
      <c r="B13" s="98" t="str">
        <f>[1]ปร.4!A3</f>
        <v>กลุ่มงาน/งาน     อาคาร</v>
      </c>
      <c r="C13" s="63"/>
      <c r="D13" s="99"/>
      <c r="E13" s="62"/>
      <c r="F13" s="100"/>
    </row>
    <row r="14" spans="1:6" ht="21">
      <c r="A14" s="97"/>
      <c r="B14" s="98"/>
      <c r="C14" s="6"/>
      <c r="D14" s="99"/>
      <c r="E14" s="62"/>
      <c r="F14" s="101"/>
    </row>
    <row r="15" spans="1:6" ht="21">
      <c r="A15" s="97"/>
      <c r="B15" s="102"/>
      <c r="C15" s="57"/>
      <c r="D15" s="99"/>
      <c r="E15" s="62"/>
      <c r="F15" s="101"/>
    </row>
    <row r="16" spans="1:6" ht="21">
      <c r="A16" s="103"/>
      <c r="B16" s="102"/>
      <c r="C16" s="57"/>
      <c r="D16" s="99"/>
      <c r="E16" s="62"/>
      <c r="F16" s="101"/>
    </row>
    <row r="17" spans="1:6" ht="21">
      <c r="A17" s="97"/>
      <c r="B17" s="102"/>
      <c r="C17" s="57"/>
      <c r="D17" s="99"/>
      <c r="E17" s="62"/>
      <c r="F17" s="101"/>
    </row>
    <row r="18" spans="1:6" ht="21">
      <c r="A18" s="103"/>
      <c r="B18" s="102"/>
      <c r="C18" s="57"/>
      <c r="D18" s="99"/>
      <c r="E18" s="62"/>
      <c r="F18" s="101"/>
    </row>
    <row r="19" spans="1:6" ht="21">
      <c r="A19" s="103"/>
      <c r="B19" s="103"/>
      <c r="C19" s="56"/>
      <c r="D19" s="99"/>
      <c r="E19" s="62"/>
      <c r="F19" s="101"/>
    </row>
    <row r="20" spans="1:6" ht="21.75" thickBot="1">
      <c r="A20" s="104"/>
      <c r="B20" s="105"/>
      <c r="C20" s="5"/>
      <c r="D20" s="106"/>
      <c r="E20" s="5"/>
      <c r="F20" s="101"/>
    </row>
    <row r="21" spans="1:6" ht="21">
      <c r="A21" s="104"/>
      <c r="B21" s="97" t="s">
        <v>88</v>
      </c>
      <c r="C21" s="5"/>
      <c r="D21" s="106"/>
      <c r="E21" s="5"/>
      <c r="F21" s="101"/>
    </row>
    <row r="22" spans="1:6" ht="21">
      <c r="A22" s="104"/>
      <c r="B22" s="101" t="s">
        <v>89</v>
      </c>
      <c r="C22" s="5"/>
      <c r="D22" s="106"/>
      <c r="E22" s="5"/>
      <c r="F22" s="101"/>
    </row>
    <row r="23" spans="1:6" ht="21">
      <c r="A23" s="104"/>
      <c r="B23" s="101" t="s">
        <v>90</v>
      </c>
      <c r="C23" s="5"/>
      <c r="D23" s="106"/>
      <c r="E23" s="5"/>
      <c r="F23" s="101"/>
    </row>
    <row r="24" spans="1:6" ht="21">
      <c r="A24" s="104"/>
      <c r="B24" s="101" t="s">
        <v>91</v>
      </c>
      <c r="C24" s="5"/>
      <c r="D24" s="106"/>
      <c r="E24" s="5"/>
      <c r="F24" s="101"/>
    </row>
    <row r="25" spans="1:6" ht="21.75" thickBot="1">
      <c r="A25" s="107"/>
      <c r="B25" s="108" t="s">
        <v>92</v>
      </c>
      <c r="C25" s="109"/>
      <c r="D25" s="110"/>
      <c r="E25" s="109"/>
      <c r="F25" s="108"/>
    </row>
    <row r="26" spans="1:6" ht="22.5" thickTop="1" thickBot="1">
      <c r="A26" s="93"/>
      <c r="B26" s="93"/>
      <c r="C26" s="93"/>
      <c r="D26" s="111" t="s">
        <v>93</v>
      </c>
      <c r="E26" s="112"/>
      <c r="F26" s="93"/>
    </row>
    <row r="27" spans="1:6" ht="19.5" thickTop="1">
      <c r="A27" s="113"/>
      <c r="B27" s="113"/>
      <c r="C27" s="113"/>
      <c r="D27" s="113"/>
      <c r="E27" s="113"/>
      <c r="F27" s="113"/>
    </row>
    <row r="28" spans="1:6" ht="18.75">
      <c r="A28" s="113"/>
      <c r="B28" s="113"/>
      <c r="C28" s="114"/>
      <c r="D28" s="115"/>
      <c r="E28" s="113"/>
      <c r="F28" s="113"/>
    </row>
    <row r="29" spans="1:6" ht="21">
      <c r="A29" s="140"/>
      <c r="B29" s="140"/>
      <c r="C29" s="140"/>
      <c r="D29" s="140"/>
      <c r="E29" s="140"/>
      <c r="F29" s="140"/>
    </row>
    <row r="30" spans="1:6" ht="21">
      <c r="A30" s="116"/>
      <c r="B30" s="116"/>
      <c r="C30" s="116"/>
      <c r="D30" s="116"/>
      <c r="E30" s="116"/>
      <c r="F30" s="116"/>
    </row>
    <row r="31" spans="1:6" ht="21">
      <c r="A31" s="116"/>
      <c r="B31" s="116"/>
      <c r="C31" s="116"/>
      <c r="D31" s="116"/>
      <c r="E31" s="116"/>
      <c r="F31" s="116"/>
    </row>
    <row r="32" spans="1:6" ht="21">
      <c r="A32" s="116"/>
      <c r="B32" s="116"/>
      <c r="C32" s="116"/>
      <c r="D32" s="116"/>
      <c r="E32" s="116"/>
      <c r="F32" s="116"/>
    </row>
    <row r="33" spans="1:6" ht="21">
      <c r="A33" s="117"/>
      <c r="B33" s="117"/>
      <c r="D33" s="117"/>
      <c r="E33" s="117"/>
      <c r="F33" s="117"/>
    </row>
    <row r="34" spans="1:6" ht="21">
      <c r="A34" s="149"/>
      <c r="B34" s="149"/>
      <c r="D34" s="116"/>
      <c r="E34" s="116"/>
      <c r="F34" s="116"/>
    </row>
    <row r="35" spans="1:6" ht="21">
      <c r="A35" s="149"/>
      <c r="B35" s="149"/>
      <c r="D35" s="116"/>
      <c r="E35" s="116"/>
      <c r="F35" s="116"/>
    </row>
  </sheetData>
  <mergeCells count="10">
    <mergeCell ref="A29:F29"/>
    <mergeCell ref="A34:B34"/>
    <mergeCell ref="A35:B35"/>
    <mergeCell ref="A1:F1"/>
    <mergeCell ref="A11:A12"/>
    <mergeCell ref="B11:B12"/>
    <mergeCell ref="C11:C12"/>
    <mergeCell ref="D11:D12"/>
    <mergeCell ref="E11:E12"/>
    <mergeCell ref="F11:F12"/>
  </mergeCells>
  <pageMargins left="0.70866141732283472" right="0.70866141732283472" top="0.74803149606299213" bottom="0.74803149606299213" header="0.31496062992125984" footer="0.31496062992125984"/>
  <pageSetup scale="90" orientation="portrait" r:id="rId1"/>
  <headerFooter>
    <oddHeader>&amp;R&amp;"TH SarabunIT๙,ธรรมดา"&amp;14ปร.5 (ก)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645"/>
  <sheetViews>
    <sheetView tabSelected="1" topLeftCell="A94" zoomScaleSheetLayoutView="80" workbookViewId="0">
      <selection activeCell="N5" sqref="N5"/>
    </sheetView>
  </sheetViews>
  <sheetFormatPr defaultColWidth="9.125" defaultRowHeight="21"/>
  <cols>
    <col min="1" max="1" width="5.875" style="1" customWidth="1"/>
    <col min="2" max="2" width="43.625" style="1" customWidth="1"/>
    <col min="3" max="3" width="12.125" style="1" customWidth="1"/>
    <col min="4" max="4" width="5.875" style="1" customWidth="1"/>
    <col min="5" max="5" width="12.375" style="1" customWidth="1"/>
    <col min="6" max="6" width="13.75" style="1" customWidth="1"/>
    <col min="7" max="7" width="12.125" style="1" customWidth="1"/>
    <col min="8" max="8" width="12.625" style="1" customWidth="1"/>
    <col min="9" max="9" width="14.875" style="1" customWidth="1"/>
    <col min="10" max="11" width="9.125" style="1"/>
    <col min="12" max="12" width="13.375" style="178" bestFit="1" customWidth="1"/>
    <col min="13" max="13" width="9.125" style="1"/>
    <col min="14" max="14" width="10.125" style="2" bestFit="1" customWidth="1"/>
    <col min="15" max="18" width="9.125" style="2"/>
    <col min="19" max="19" width="9.125" style="1"/>
    <col min="20" max="24" width="9.125" style="2"/>
    <col min="25" max="16384" width="9.125" style="1"/>
  </cols>
  <sheetData>
    <row r="1" spans="1:106" ht="18.75" customHeight="1">
      <c r="A1" s="141" t="s">
        <v>83</v>
      </c>
      <c r="B1" s="141"/>
      <c r="C1" s="141"/>
      <c r="D1" s="141"/>
      <c r="E1" s="141"/>
      <c r="F1" s="141"/>
      <c r="G1" s="141"/>
      <c r="H1" s="141"/>
      <c r="I1" s="141"/>
      <c r="J1" s="141"/>
      <c r="K1" s="3"/>
      <c r="L1" s="35"/>
      <c r="M1" s="3"/>
      <c r="S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</row>
    <row r="2" spans="1:106" ht="18.7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3"/>
      <c r="L2" s="35"/>
      <c r="M2" s="3"/>
      <c r="S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</row>
    <row r="3" spans="1:106">
      <c r="A3" s="87" t="s">
        <v>82</v>
      </c>
      <c r="B3" s="87"/>
      <c r="C3" s="87"/>
      <c r="D3" s="87"/>
      <c r="E3" s="87"/>
      <c r="F3" s="87"/>
      <c r="G3" s="87"/>
      <c r="H3" s="87"/>
      <c r="I3" s="87"/>
      <c r="J3" s="87"/>
      <c r="K3" s="3"/>
      <c r="L3" s="35"/>
      <c r="M3" s="3"/>
      <c r="S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</row>
    <row r="4" spans="1:106">
      <c r="A4" s="87" t="s">
        <v>81</v>
      </c>
      <c r="B4" s="87"/>
      <c r="C4" s="87"/>
      <c r="D4" s="87"/>
      <c r="E4" s="87"/>
      <c r="F4" s="87"/>
      <c r="G4" s="87"/>
      <c r="H4" s="87"/>
      <c r="I4" s="87"/>
      <c r="J4" s="87"/>
      <c r="K4" s="3"/>
      <c r="L4" s="35"/>
      <c r="M4" s="3"/>
      <c r="S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</row>
    <row r="5" spans="1:106">
      <c r="A5" s="88" t="s">
        <v>80</v>
      </c>
      <c r="B5" s="88"/>
      <c r="C5" s="88"/>
      <c r="D5" s="88"/>
      <c r="E5" s="90"/>
      <c r="F5" s="90"/>
      <c r="G5" s="90"/>
      <c r="H5" s="85"/>
      <c r="I5" s="87"/>
      <c r="J5" s="88"/>
      <c r="K5" s="3"/>
      <c r="L5" s="35"/>
      <c r="M5" s="3"/>
      <c r="S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</row>
    <row r="6" spans="1:106">
      <c r="A6" s="91" t="s">
        <v>79</v>
      </c>
      <c r="B6" s="88"/>
      <c r="C6" s="88"/>
      <c r="D6" s="88"/>
      <c r="E6" s="90"/>
      <c r="F6" s="90"/>
      <c r="G6" s="90"/>
      <c r="H6" s="89"/>
      <c r="I6" s="85"/>
      <c r="J6" s="88"/>
      <c r="K6" s="3"/>
      <c r="L6" s="35"/>
      <c r="M6" s="3"/>
      <c r="S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</row>
    <row r="7" spans="1:106">
      <c r="A7" s="88" t="s">
        <v>102</v>
      </c>
      <c r="B7" s="88"/>
      <c r="C7" s="88"/>
      <c r="D7" s="88"/>
      <c r="E7" s="88"/>
      <c r="F7" s="88"/>
      <c r="G7" s="88"/>
      <c r="H7" s="88"/>
      <c r="I7" s="88"/>
      <c r="J7" s="88"/>
      <c r="K7" s="3"/>
      <c r="L7" s="35"/>
      <c r="M7" s="3"/>
      <c r="S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</row>
    <row r="8" spans="1:106">
      <c r="A8" s="87" t="s">
        <v>104</v>
      </c>
      <c r="B8" s="87"/>
      <c r="C8" s="87"/>
      <c r="D8" s="87"/>
      <c r="E8" s="87"/>
      <c r="F8" s="87"/>
      <c r="G8" s="86"/>
      <c r="H8" s="86"/>
      <c r="I8" s="86"/>
      <c r="J8" s="86"/>
      <c r="K8" s="3"/>
      <c r="L8" s="35"/>
      <c r="M8" s="3"/>
      <c r="S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</row>
    <row r="9" spans="1:106">
      <c r="A9" s="85"/>
      <c r="B9" s="85"/>
      <c r="C9" s="85"/>
      <c r="D9" s="85"/>
      <c r="E9" s="85"/>
      <c r="F9" s="85"/>
      <c r="G9" s="85"/>
      <c r="H9" s="85"/>
      <c r="I9" s="85"/>
      <c r="J9" s="85" t="s">
        <v>78</v>
      </c>
      <c r="K9" s="3"/>
      <c r="L9" s="35"/>
      <c r="M9" s="3"/>
      <c r="S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</row>
    <row r="10" spans="1:106">
      <c r="A10" s="144" t="s">
        <v>77</v>
      </c>
      <c r="B10" s="144" t="s">
        <v>73</v>
      </c>
      <c r="C10" s="144" t="s">
        <v>72</v>
      </c>
      <c r="D10" s="144" t="s">
        <v>71</v>
      </c>
      <c r="E10" s="160" t="s">
        <v>76</v>
      </c>
      <c r="F10" s="161"/>
      <c r="G10" s="160" t="s">
        <v>75</v>
      </c>
      <c r="H10" s="161"/>
      <c r="I10" s="84" t="s">
        <v>74</v>
      </c>
      <c r="J10" s="144" t="s">
        <v>67</v>
      </c>
      <c r="K10" s="3"/>
      <c r="L10" s="35"/>
      <c r="M10" s="3"/>
      <c r="S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</row>
    <row r="11" spans="1:106">
      <c r="A11" s="150"/>
      <c r="B11" s="150" t="s">
        <v>73</v>
      </c>
      <c r="C11" s="150" t="s">
        <v>72</v>
      </c>
      <c r="D11" s="150" t="s">
        <v>71</v>
      </c>
      <c r="E11" s="82" t="s">
        <v>70</v>
      </c>
      <c r="F11" s="82" t="s">
        <v>69</v>
      </c>
      <c r="G11" s="83" t="s">
        <v>70</v>
      </c>
      <c r="H11" s="82" t="s">
        <v>69</v>
      </c>
      <c r="I11" s="81" t="s">
        <v>68</v>
      </c>
      <c r="J11" s="150" t="s">
        <v>67</v>
      </c>
      <c r="K11" s="3"/>
      <c r="L11" s="35"/>
      <c r="M11" s="3"/>
      <c r="S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</row>
    <row r="12" spans="1:106">
      <c r="A12" s="10">
        <v>1</v>
      </c>
      <c r="B12" s="36" t="s">
        <v>66</v>
      </c>
      <c r="C12" s="80"/>
      <c r="D12" s="7"/>
      <c r="E12" s="56"/>
      <c r="F12" s="56"/>
      <c r="G12" s="56"/>
      <c r="H12" s="56"/>
      <c r="I12" s="56"/>
      <c r="J12" s="5"/>
      <c r="K12" s="3"/>
      <c r="L12" s="35"/>
      <c r="M12" s="3" t="s">
        <v>65</v>
      </c>
      <c r="S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</row>
    <row r="13" spans="1:106">
      <c r="A13" s="78">
        <v>1.1000000000000001</v>
      </c>
      <c r="B13" s="36" t="s">
        <v>64</v>
      </c>
      <c r="C13" s="80"/>
      <c r="D13" s="7"/>
      <c r="E13" s="56"/>
      <c r="F13" s="56"/>
      <c r="G13" s="56"/>
      <c r="H13" s="56"/>
      <c r="I13" s="56"/>
      <c r="J13" s="5"/>
      <c r="K13" s="3"/>
      <c r="L13" s="35"/>
      <c r="M13" s="3"/>
      <c r="S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</row>
    <row r="14" spans="1:106">
      <c r="A14" s="78"/>
      <c r="B14" s="59" t="str">
        <f>[1]ฐานราก!B27</f>
        <v>เสาเข็ม คอร. รูปสี่เหลี่ยมตัน ขนาด 0.22x0.22x10 ม.</v>
      </c>
      <c r="C14" s="80">
        <v>12</v>
      </c>
      <c r="D14" s="7" t="str">
        <f>[1]ฐานราก!F27</f>
        <v>ต้น</v>
      </c>
      <c r="E14" s="56"/>
      <c r="F14" s="56"/>
      <c r="G14" s="56"/>
      <c r="H14" s="56"/>
      <c r="I14" s="56"/>
      <c r="J14" s="5"/>
      <c r="K14" s="3"/>
      <c r="L14" s="174"/>
      <c r="M14" s="3"/>
      <c r="S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</row>
    <row r="15" spans="1:106">
      <c r="A15" s="78"/>
      <c r="B15" s="59" t="s">
        <v>63</v>
      </c>
      <c r="C15" s="80">
        <f>C14</f>
        <v>12</v>
      </c>
      <c r="D15" s="7" t="str">
        <f>D14</f>
        <v>ต้น</v>
      </c>
      <c r="E15" s="56"/>
      <c r="F15" s="56"/>
      <c r="G15" s="56"/>
      <c r="H15" s="56"/>
      <c r="I15" s="56"/>
      <c r="J15" s="5"/>
      <c r="K15" s="3"/>
      <c r="L15" s="172">
        <f>SUM(I14:I15)</f>
        <v>0</v>
      </c>
      <c r="M15" s="3"/>
      <c r="S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</row>
    <row r="16" spans="1:106">
      <c r="A16" s="78">
        <v>1.2</v>
      </c>
      <c r="B16" s="36" t="s">
        <v>62</v>
      </c>
      <c r="C16" s="80"/>
      <c r="D16" s="7"/>
      <c r="E16" s="56"/>
      <c r="F16" s="56"/>
      <c r="G16" s="56"/>
      <c r="H16" s="56"/>
      <c r="I16" s="56"/>
      <c r="J16" s="5"/>
      <c r="K16" s="3"/>
      <c r="L16" s="174"/>
      <c r="M16" s="3"/>
      <c r="S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</row>
    <row r="17" spans="1:106">
      <c r="A17" s="78"/>
      <c r="B17" s="59" t="str">
        <f>[1]ฐานราก!B28</f>
        <v>งานดินขุด</v>
      </c>
      <c r="C17" s="80">
        <v>4.95</v>
      </c>
      <c r="D17" s="7" t="str">
        <f>[1]ฐานราก!F28</f>
        <v>ลบ.ม.</v>
      </c>
      <c r="E17" s="56"/>
      <c r="F17" s="56"/>
      <c r="G17" s="56"/>
      <c r="H17" s="56"/>
      <c r="I17" s="56"/>
      <c r="J17" s="5"/>
      <c r="K17" s="3"/>
      <c r="L17" s="174"/>
      <c r="M17" s="3"/>
      <c r="S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</row>
    <row r="18" spans="1:106">
      <c r="A18" s="78">
        <v>1.3</v>
      </c>
      <c r="B18" s="36" t="s">
        <v>61</v>
      </c>
      <c r="C18" s="80"/>
      <c r="D18" s="7"/>
      <c r="E18" s="56"/>
      <c r="F18" s="56"/>
      <c r="G18" s="56"/>
      <c r="H18" s="56"/>
      <c r="I18" s="56"/>
      <c r="J18" s="5"/>
      <c r="K18" s="3"/>
      <c r="L18" s="174"/>
      <c r="M18" s="4"/>
      <c r="S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</row>
    <row r="19" spans="1:106">
      <c r="A19" s="78"/>
      <c r="B19" s="59" t="str">
        <f>[1]ฐานราก!B29</f>
        <v>ทรายหยาบ</v>
      </c>
      <c r="C19" s="7">
        <v>0.24</v>
      </c>
      <c r="D19" s="7" t="str">
        <f>[1]ฐานราก!F29</f>
        <v>ลบ.ม.</v>
      </c>
      <c r="E19" s="56"/>
      <c r="F19" s="56"/>
      <c r="G19" s="56"/>
      <c r="H19" s="56"/>
      <c r="I19" s="56"/>
      <c r="J19" s="5"/>
      <c r="K19" s="3"/>
      <c r="L19" s="174"/>
      <c r="M19" s="3"/>
      <c r="S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</row>
    <row r="20" spans="1:106">
      <c r="A20" s="78">
        <v>1.4</v>
      </c>
      <c r="B20" s="36" t="s">
        <v>60</v>
      </c>
      <c r="C20" s="7"/>
      <c r="D20" s="7"/>
      <c r="E20" s="56"/>
      <c r="F20" s="56"/>
      <c r="G20" s="56"/>
      <c r="H20" s="56"/>
      <c r="I20" s="56"/>
      <c r="J20" s="5"/>
      <c r="K20" s="3"/>
      <c r="L20" s="174"/>
      <c r="M20" s="3"/>
      <c r="S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</row>
    <row r="21" spans="1:106">
      <c r="A21" s="78"/>
      <c r="B21" s="59" t="s">
        <v>59</v>
      </c>
      <c r="C21" s="8">
        <v>0.13200000000000001</v>
      </c>
      <c r="D21" s="7" t="str">
        <f>[1]ฐานราก!F30</f>
        <v>ลบ.ม.</v>
      </c>
      <c r="E21" s="56"/>
      <c r="F21" s="56"/>
      <c r="G21" s="56"/>
      <c r="H21" s="56"/>
      <c r="I21" s="56"/>
      <c r="J21" s="5"/>
      <c r="K21" s="3"/>
      <c r="L21" s="174"/>
      <c r="M21" s="3"/>
      <c r="S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</row>
    <row r="22" spans="1:106">
      <c r="A22" s="78"/>
      <c r="B22" s="59" t="s">
        <v>58</v>
      </c>
      <c r="C22" s="8">
        <v>13.686400000000001</v>
      </c>
      <c r="D22" s="7" t="str">
        <f>[1]คานพื้น!F65</f>
        <v>ลบ.ม.</v>
      </c>
      <c r="E22" s="56"/>
      <c r="F22" s="56"/>
      <c r="G22" s="56"/>
      <c r="H22" s="56"/>
      <c r="I22" s="56"/>
      <c r="J22" s="5"/>
      <c r="K22" s="3"/>
      <c r="L22" s="174"/>
      <c r="M22" s="3"/>
      <c r="S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</row>
    <row r="23" spans="1:106">
      <c r="A23" s="78">
        <v>1.5</v>
      </c>
      <c r="B23" s="36" t="s">
        <v>57</v>
      </c>
      <c r="C23" s="8"/>
      <c r="D23" s="7"/>
      <c r="E23" s="56"/>
      <c r="F23" s="56"/>
      <c r="G23" s="56"/>
      <c r="H23" s="56"/>
      <c r="I23" s="56"/>
      <c r="J23" s="5"/>
      <c r="K23" s="3"/>
      <c r="L23" s="174"/>
      <c r="M23" s="3"/>
      <c r="S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</row>
    <row r="24" spans="1:106">
      <c r="A24" s="78"/>
      <c r="B24" s="59" t="str">
        <f>[1]ฐานราก!B32</f>
        <v>เหล็ก SR 24 Ø   6 mm.</v>
      </c>
      <c r="C24" s="79">
        <f>Q24</f>
        <v>0.16041720000000001</v>
      </c>
      <c r="D24" s="7" t="str">
        <f>[1]ฐานราก!G26</f>
        <v>ตัน</v>
      </c>
      <c r="E24" s="56"/>
      <c r="F24" s="56"/>
      <c r="G24" s="56"/>
      <c r="H24" s="56"/>
      <c r="I24" s="56"/>
      <c r="J24" s="5"/>
      <c r="K24" s="3"/>
      <c r="L24" s="174"/>
      <c r="M24" s="3"/>
      <c r="N24" s="168">
        <v>722.6</v>
      </c>
      <c r="O24" s="168">
        <v>0.222</v>
      </c>
      <c r="P24" s="168">
        <f>N24*O24</f>
        <v>160.41720000000001</v>
      </c>
      <c r="Q24" s="168">
        <f>P24/1000</f>
        <v>0.16041720000000001</v>
      </c>
      <c r="R24" s="168"/>
      <c r="S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</row>
    <row r="25" spans="1:106">
      <c r="A25" s="78"/>
      <c r="B25" s="59" t="str">
        <f>'[1]พื้น,ฝ้า'!B84:D84</f>
        <v>เหล็ก SR 24 Ø   9 mm.</v>
      </c>
      <c r="C25" s="79">
        <f>Q25</f>
        <v>0.37225400000000003</v>
      </c>
      <c r="D25" s="7" t="str">
        <f>D24</f>
        <v>ตัน</v>
      </c>
      <c r="E25" s="56"/>
      <c r="F25" s="56"/>
      <c r="G25" s="56"/>
      <c r="H25" s="56"/>
      <c r="I25" s="56"/>
      <c r="J25" s="5"/>
      <c r="K25" s="3"/>
      <c r="L25" s="174"/>
      <c r="M25" s="3"/>
      <c r="N25" s="168">
        <v>746</v>
      </c>
      <c r="O25" s="168">
        <v>0.499</v>
      </c>
      <c r="P25" s="168">
        <f>N25*O25</f>
        <v>372.25400000000002</v>
      </c>
      <c r="Q25" s="168">
        <f>P25/1000</f>
        <v>0.37225400000000003</v>
      </c>
      <c r="R25" s="168"/>
      <c r="S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</row>
    <row r="26" spans="1:106">
      <c r="A26" s="78"/>
      <c r="B26" s="59" t="str">
        <f>[1]ฐานราก!B33</f>
        <v>เหล็ก SD 40 Ø   12 mm.</v>
      </c>
      <c r="C26" s="79">
        <f>Q26</f>
        <v>0.59762755200000006</v>
      </c>
      <c r="D26" s="7" t="str">
        <f>D24</f>
        <v>ตัน</v>
      </c>
      <c r="E26" s="56"/>
      <c r="F26" s="56"/>
      <c r="G26" s="56"/>
      <c r="H26" s="56"/>
      <c r="I26" s="56"/>
      <c r="J26" s="5"/>
      <c r="K26" s="3"/>
      <c r="L26" s="174"/>
      <c r="M26" s="3"/>
      <c r="N26" s="168">
        <v>673.00400000000002</v>
      </c>
      <c r="O26" s="168">
        <v>0.88800000000000001</v>
      </c>
      <c r="P26" s="168">
        <f>N26*O26</f>
        <v>597.62755200000004</v>
      </c>
      <c r="Q26" s="168">
        <f>P26/1000</f>
        <v>0.59762755200000006</v>
      </c>
      <c r="R26" s="168"/>
      <c r="S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</row>
    <row r="27" spans="1:106">
      <c r="A27" s="78"/>
      <c r="B27" s="59" t="str">
        <f>[1]คานพื้น!B69</f>
        <v>เหล็ก SD 40 Ø   16 mm.</v>
      </c>
      <c r="C27" s="79">
        <f>Q27</f>
        <v>0.40791300000000003</v>
      </c>
      <c r="D27" s="7" t="str">
        <f>D24</f>
        <v>ตัน</v>
      </c>
      <c r="E27" s="56"/>
      <c r="F27" s="56"/>
      <c r="G27" s="56"/>
      <c r="H27" s="56"/>
      <c r="I27" s="56"/>
      <c r="J27" s="5"/>
      <c r="K27" s="3"/>
      <c r="L27" s="174"/>
      <c r="M27" s="3"/>
      <c r="N27" s="168">
        <v>258.5</v>
      </c>
      <c r="O27" s="168">
        <v>1.5780000000000001</v>
      </c>
      <c r="P27" s="168">
        <f>N27*O27</f>
        <v>407.91300000000001</v>
      </c>
      <c r="Q27" s="168">
        <f>P27/1000</f>
        <v>0.40791300000000003</v>
      </c>
      <c r="R27" s="168"/>
      <c r="S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</row>
    <row r="28" spans="1:106">
      <c r="A28" s="78"/>
      <c r="B28" s="59" t="s">
        <v>56</v>
      </c>
      <c r="C28" s="7">
        <f>ROUND(SUM(C24:C26)*30,2)</f>
        <v>33.909999999999997</v>
      </c>
      <c r="D28" s="7" t="str">
        <f>[1]ฐานราก!H26</f>
        <v>กก.</v>
      </c>
      <c r="E28" s="56"/>
      <c r="F28" s="56"/>
      <c r="G28" s="56"/>
      <c r="H28" s="56"/>
      <c r="I28" s="56"/>
      <c r="J28" s="5"/>
      <c r="K28" s="3"/>
      <c r="L28" s="174"/>
      <c r="M28" s="3"/>
      <c r="S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</row>
    <row r="29" spans="1:106">
      <c r="A29" s="78">
        <v>1.6</v>
      </c>
      <c r="B29" s="36" t="s">
        <v>55</v>
      </c>
      <c r="C29" s="7"/>
      <c r="D29" s="7"/>
      <c r="E29" s="56"/>
      <c r="F29" s="56"/>
      <c r="G29" s="56"/>
      <c r="H29" s="56"/>
      <c r="I29" s="56"/>
      <c r="J29" s="5"/>
      <c r="K29" s="3"/>
      <c r="L29" s="174"/>
      <c r="M29" s="3"/>
      <c r="S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</row>
    <row r="30" spans="1:106">
      <c r="A30" s="78"/>
      <c r="B30" s="59" t="s">
        <v>54</v>
      </c>
      <c r="C30" s="7">
        <f>C31*30/100</f>
        <v>29.28</v>
      </c>
      <c r="D30" s="7" t="str">
        <f>D31</f>
        <v>ตร.ม.</v>
      </c>
      <c r="E30" s="6"/>
      <c r="F30" s="56"/>
      <c r="G30" s="56"/>
      <c r="H30" s="56"/>
      <c r="I30" s="56"/>
      <c r="J30" s="5"/>
      <c r="K30" s="3"/>
      <c r="L30" s="172"/>
      <c r="M30" s="3"/>
      <c r="S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</row>
    <row r="31" spans="1:106">
      <c r="A31" s="78"/>
      <c r="B31" s="59" t="s">
        <v>53</v>
      </c>
      <c r="C31" s="7">
        <f>ROUND([1]ฐานราก!E34+[1]คานพื้น!E70+[1]เสา!E18,2)</f>
        <v>97.6</v>
      </c>
      <c r="D31" s="7" t="str">
        <f>[1]คานพื้น!F70</f>
        <v>ตร.ม.</v>
      </c>
      <c r="E31" s="6"/>
      <c r="F31" s="56"/>
      <c r="G31" s="6"/>
      <c r="H31" s="56"/>
      <c r="I31" s="56"/>
      <c r="J31" s="5"/>
      <c r="K31" s="3"/>
      <c r="L31" s="172">
        <f>SUM(I17:I31)</f>
        <v>0</v>
      </c>
      <c r="M31" s="167"/>
      <c r="N31" s="168"/>
      <c r="O31" s="168"/>
      <c r="P31" s="168"/>
      <c r="Q31" s="168"/>
      <c r="R31" s="168"/>
      <c r="S31" s="167"/>
      <c r="T31" s="168"/>
      <c r="U31" s="168"/>
      <c r="V31" s="168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</row>
    <row r="32" spans="1:106">
      <c r="A32" s="78">
        <v>1.7</v>
      </c>
      <c r="B32" s="36" t="s">
        <v>52</v>
      </c>
      <c r="C32" s="7"/>
      <c r="D32" s="7"/>
      <c r="E32" s="6"/>
      <c r="F32" s="56"/>
      <c r="G32" s="6"/>
      <c r="H32" s="56"/>
      <c r="I32" s="56"/>
      <c r="J32" s="5"/>
      <c r="K32" s="3"/>
      <c r="L32" s="172"/>
      <c r="M32" s="167"/>
      <c r="N32" s="168"/>
      <c r="O32" s="168"/>
      <c r="P32" s="168"/>
      <c r="Q32" s="168"/>
      <c r="R32" s="168"/>
      <c r="S32" s="167"/>
      <c r="T32" s="168" t="s">
        <v>51</v>
      </c>
      <c r="U32" s="168" t="s">
        <v>21</v>
      </c>
      <c r="V32" s="168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</row>
    <row r="33" spans="1:106">
      <c r="A33" s="10"/>
      <c r="B33" s="33" t="s">
        <v>50</v>
      </c>
      <c r="C33" s="7">
        <v>124.33</v>
      </c>
      <c r="D33" s="7" t="str">
        <f>[1]โครงหลังคา!H35</f>
        <v>กก.</v>
      </c>
      <c r="E33" s="57"/>
      <c r="F33" s="56"/>
      <c r="G33" s="6"/>
      <c r="H33" s="56"/>
      <c r="I33" s="56"/>
      <c r="J33" s="5"/>
      <c r="K33" s="3"/>
      <c r="L33" s="176"/>
      <c r="M33" s="171"/>
      <c r="N33" s="168">
        <v>147</v>
      </c>
      <c r="O33" s="168"/>
      <c r="P33" s="168">
        <v>19.53</v>
      </c>
      <c r="Q33" s="168">
        <f>P33/6</f>
        <v>3.2550000000000003</v>
      </c>
      <c r="R33" s="168">
        <f>N33*Q33</f>
        <v>478.48500000000007</v>
      </c>
      <c r="S33" s="171"/>
      <c r="T33" s="168">
        <v>0.3962</v>
      </c>
      <c r="U33" s="168">
        <f>N33*T33</f>
        <v>58.241399999999999</v>
      </c>
      <c r="V33" s="168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</row>
    <row r="34" spans="1:106">
      <c r="A34" s="10"/>
      <c r="B34" s="33" t="s">
        <v>49</v>
      </c>
      <c r="C34" s="7">
        <f>R34</f>
        <v>1126.0050000000001</v>
      </c>
      <c r="D34" s="7" t="str">
        <f>D33</f>
        <v>กก.</v>
      </c>
      <c r="E34" s="57"/>
      <c r="F34" s="56"/>
      <c r="G34" s="6"/>
      <c r="H34" s="56"/>
      <c r="I34" s="56"/>
      <c r="J34" s="5"/>
      <c r="K34" s="3"/>
      <c r="L34" s="176"/>
      <c r="M34" s="171"/>
      <c r="N34" s="168">
        <v>277</v>
      </c>
      <c r="O34" s="168"/>
      <c r="P34" s="168">
        <v>24.39</v>
      </c>
      <c r="Q34" s="168">
        <f>P34/6</f>
        <v>4.0650000000000004</v>
      </c>
      <c r="R34" s="168">
        <f>N34*Q34</f>
        <v>1126.0050000000001</v>
      </c>
      <c r="S34" s="171"/>
      <c r="T34" s="168">
        <v>0.4662</v>
      </c>
      <c r="U34" s="168">
        <f>N34*T34</f>
        <v>129.13740000000001</v>
      </c>
      <c r="V34" s="168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</row>
    <row r="35" spans="1:106">
      <c r="A35" s="10"/>
      <c r="B35" s="33" t="s">
        <v>48</v>
      </c>
      <c r="C35" s="7">
        <f>R35</f>
        <v>26.250000000000004</v>
      </c>
      <c r="D35" s="7" t="str">
        <f>D33</f>
        <v>กก.</v>
      </c>
      <c r="E35" s="57"/>
      <c r="F35" s="56"/>
      <c r="G35" s="6"/>
      <c r="H35" s="56"/>
      <c r="I35" s="56"/>
      <c r="J35" s="5"/>
      <c r="K35" s="3"/>
      <c r="L35" s="176"/>
      <c r="M35" s="171"/>
      <c r="N35" s="168">
        <v>0.54</v>
      </c>
      <c r="O35" s="168" t="s">
        <v>20</v>
      </c>
      <c r="P35" s="168">
        <v>140</v>
      </c>
      <c r="Q35" s="168">
        <f>140/2.88</f>
        <v>48.611111111111114</v>
      </c>
      <c r="R35" s="168">
        <f>N35*Q35</f>
        <v>26.250000000000004</v>
      </c>
      <c r="S35" s="171"/>
      <c r="T35" s="168"/>
      <c r="U35" s="168"/>
      <c r="V35" s="168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</row>
    <row r="36" spans="1:106">
      <c r="A36" s="10"/>
      <c r="B36" s="33" t="s">
        <v>47</v>
      </c>
      <c r="C36" s="7">
        <v>24</v>
      </c>
      <c r="D36" s="7" t="s">
        <v>46</v>
      </c>
      <c r="E36" s="57"/>
      <c r="F36" s="56"/>
      <c r="G36" s="6"/>
      <c r="H36" s="56"/>
      <c r="I36" s="56"/>
      <c r="J36" s="5"/>
      <c r="K36" s="3"/>
      <c r="L36" s="176"/>
      <c r="M36" s="171"/>
      <c r="N36" s="168"/>
      <c r="O36" s="168"/>
      <c r="P36" s="168"/>
      <c r="Q36" s="168"/>
      <c r="R36" s="168"/>
      <c r="S36" s="171"/>
      <c r="T36" s="168"/>
      <c r="U36" s="168">
        <f>SUM(U33:U35)</f>
        <v>187.37880000000001</v>
      </c>
      <c r="V36" s="168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</row>
    <row r="37" spans="1:106">
      <c r="A37" s="10"/>
      <c r="B37" s="33" t="s">
        <v>22</v>
      </c>
      <c r="C37" s="7">
        <f>U36</f>
        <v>187.37880000000001</v>
      </c>
      <c r="D37" s="7" t="s">
        <v>20</v>
      </c>
      <c r="E37" s="57"/>
      <c r="F37" s="56"/>
      <c r="G37" s="6"/>
      <c r="H37" s="56"/>
      <c r="I37" s="56"/>
      <c r="J37" s="5"/>
      <c r="K37" s="3"/>
      <c r="L37" s="176"/>
      <c r="M37" s="171"/>
      <c r="N37" s="168"/>
      <c r="O37" s="168"/>
      <c r="P37" s="168"/>
      <c r="Q37" s="168"/>
      <c r="R37" s="168"/>
      <c r="S37" s="171"/>
      <c r="T37" s="168"/>
      <c r="U37" s="168"/>
      <c r="V37" s="168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</row>
    <row r="38" spans="1:106">
      <c r="A38" s="10"/>
      <c r="B38" s="33" t="s">
        <v>21</v>
      </c>
      <c r="C38" s="7">
        <f>U36</f>
        <v>187.37880000000001</v>
      </c>
      <c r="D38" s="7" t="s">
        <v>20</v>
      </c>
      <c r="E38" s="57"/>
      <c r="F38" s="56"/>
      <c r="G38" s="6"/>
      <c r="H38" s="56"/>
      <c r="I38" s="56"/>
      <c r="J38" s="5"/>
      <c r="K38" s="3"/>
      <c r="L38" s="176"/>
      <c r="M38" s="171"/>
      <c r="N38" s="168"/>
      <c r="O38" s="168"/>
      <c r="P38" s="168"/>
      <c r="Q38" s="168"/>
      <c r="R38" s="168"/>
      <c r="S38" s="171"/>
      <c r="T38" s="168"/>
      <c r="U38" s="168"/>
      <c r="V38" s="168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</row>
    <row r="39" spans="1:106" ht="21.75" thickBot="1">
      <c r="A39" s="77"/>
      <c r="B39" s="27"/>
      <c r="C39" s="76"/>
      <c r="D39" s="76"/>
      <c r="E39" s="75"/>
      <c r="F39" s="73"/>
      <c r="G39" s="74"/>
      <c r="H39" s="73"/>
      <c r="I39" s="73"/>
      <c r="J39" s="72"/>
      <c r="K39" s="3"/>
      <c r="L39" s="176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</row>
    <row r="40" spans="1:106" s="16" customFormat="1" ht="24" thickBot="1">
      <c r="A40" s="151" t="s">
        <v>45</v>
      </c>
      <c r="B40" s="152"/>
      <c r="C40" s="152"/>
      <c r="D40" s="153"/>
      <c r="E40" s="71"/>
      <c r="F40" s="70"/>
      <c r="G40" s="69"/>
      <c r="H40" s="68"/>
      <c r="I40" s="12"/>
      <c r="J40" s="11"/>
      <c r="L40" s="177"/>
    </row>
    <row r="41" spans="1:106">
      <c r="A41" s="67"/>
      <c r="B41" s="66"/>
      <c r="C41" s="65"/>
      <c r="D41" s="65"/>
      <c r="E41" s="64"/>
      <c r="F41" s="62"/>
      <c r="G41" s="63"/>
      <c r="H41" s="62"/>
      <c r="I41" s="62"/>
      <c r="J41" s="61"/>
      <c r="K41" s="3"/>
      <c r="L41" s="176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</row>
    <row r="42" spans="1:106">
      <c r="A42" s="37">
        <v>2</v>
      </c>
      <c r="B42" s="36" t="s">
        <v>44</v>
      </c>
      <c r="C42" s="32"/>
      <c r="D42" s="32"/>
      <c r="E42" s="31"/>
      <c r="F42" s="30"/>
      <c r="G42" s="31"/>
      <c r="H42" s="30"/>
      <c r="I42" s="30"/>
      <c r="J42" s="29"/>
      <c r="K42" s="3"/>
      <c r="L42" s="174"/>
      <c r="M42" s="3"/>
      <c r="S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</row>
    <row r="43" spans="1:106">
      <c r="A43" s="34">
        <v>2.1</v>
      </c>
      <c r="B43" s="36" t="s">
        <v>43</v>
      </c>
      <c r="C43" s="32"/>
      <c r="D43" s="32"/>
      <c r="E43" s="31"/>
      <c r="F43" s="30"/>
      <c r="G43" s="31"/>
      <c r="H43" s="30"/>
      <c r="I43" s="30"/>
      <c r="J43" s="29"/>
      <c r="K43" s="3"/>
      <c r="L43" s="174"/>
      <c r="M43" s="3"/>
      <c r="S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</row>
    <row r="44" spans="1:106">
      <c r="A44" s="34"/>
      <c r="B44" s="60" t="str">
        <f>[1]โครงหลังคา!B42</f>
        <v>กระเบื้องลอนเล็ก สีน้ำตาล</v>
      </c>
      <c r="C44" s="32">
        <v>119</v>
      </c>
      <c r="D44" s="32" t="str">
        <f>[1]โครงหลังคา!F42</f>
        <v>ตร.ม</v>
      </c>
      <c r="E44" s="31"/>
      <c r="F44" s="30"/>
      <c r="G44" s="31"/>
      <c r="H44" s="30"/>
      <c r="I44" s="30"/>
      <c r="J44" s="29"/>
      <c r="K44" s="3"/>
      <c r="L44" s="174"/>
      <c r="M44" s="3"/>
      <c r="S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</row>
    <row r="45" spans="1:106">
      <c r="A45" s="34"/>
      <c r="B45" s="60" t="s">
        <v>42</v>
      </c>
      <c r="C45" s="32">
        <v>10.5</v>
      </c>
      <c r="D45" s="32" t="s">
        <v>36</v>
      </c>
      <c r="E45" s="31"/>
      <c r="F45" s="30"/>
      <c r="G45" s="31"/>
      <c r="H45" s="30"/>
      <c r="I45" s="30"/>
      <c r="J45" s="29"/>
      <c r="K45" s="3"/>
      <c r="L45" s="174"/>
      <c r="M45" s="3"/>
      <c r="S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</row>
    <row r="46" spans="1:106">
      <c r="A46" s="34"/>
      <c r="B46" s="60" t="s">
        <v>41</v>
      </c>
      <c r="C46" s="32">
        <v>22.675000000000001</v>
      </c>
      <c r="D46" s="32" t="s">
        <v>36</v>
      </c>
      <c r="E46" s="31"/>
      <c r="F46" s="30"/>
      <c r="G46" s="31"/>
      <c r="H46" s="30"/>
      <c r="I46" s="30"/>
      <c r="J46" s="29"/>
      <c r="K46" s="3"/>
      <c r="L46" s="174"/>
      <c r="M46" s="3"/>
      <c r="S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</row>
    <row r="47" spans="1:106" s="47" customFormat="1">
      <c r="A47" s="34">
        <v>2.2000000000000002</v>
      </c>
      <c r="B47" s="36" t="s">
        <v>40</v>
      </c>
      <c r="C47" s="32">
        <v>0</v>
      </c>
      <c r="D47" s="32"/>
      <c r="E47" s="31"/>
      <c r="F47" s="30"/>
      <c r="G47" s="31"/>
      <c r="H47" s="30"/>
      <c r="I47" s="30"/>
      <c r="J47" s="29"/>
      <c r="K47" s="48"/>
      <c r="L47" s="172"/>
      <c r="M47" s="48"/>
      <c r="N47" s="49"/>
      <c r="O47" s="49"/>
      <c r="P47" s="49"/>
      <c r="Q47" s="49"/>
      <c r="R47" s="49"/>
      <c r="S47" s="48"/>
      <c r="T47" s="49"/>
      <c r="U47" s="49"/>
      <c r="V47" s="49"/>
      <c r="W47" s="49"/>
      <c r="X47" s="49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</row>
    <row r="48" spans="1:106" s="47" customFormat="1">
      <c r="A48" s="34"/>
      <c r="B48" s="59" t="s">
        <v>39</v>
      </c>
      <c r="C48" s="32">
        <v>73.087000000000003</v>
      </c>
      <c r="D48" s="32" t="str">
        <f>[1]ผนังชั้น1!F30</f>
        <v>ตร.ม.</v>
      </c>
      <c r="E48" s="31"/>
      <c r="F48" s="30"/>
      <c r="G48" s="31"/>
      <c r="H48" s="30"/>
      <c r="I48" s="30"/>
      <c r="J48" s="29"/>
      <c r="K48" s="48"/>
      <c r="L48" s="172">
        <f>I48</f>
        <v>0</v>
      </c>
      <c r="M48" s="165">
        <f>L48/C48</f>
        <v>0</v>
      </c>
      <c r="N48" s="166"/>
      <c r="O48" s="166"/>
      <c r="P48" s="166"/>
      <c r="Q48" s="166"/>
      <c r="R48" s="166"/>
      <c r="S48" s="48"/>
      <c r="T48" s="49"/>
      <c r="U48" s="49"/>
      <c r="V48" s="49"/>
      <c r="W48" s="49"/>
      <c r="X48" s="49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</row>
    <row r="49" spans="1:106" s="47" customFormat="1">
      <c r="A49" s="34"/>
      <c r="B49" s="59" t="str">
        <f>[1]ผนังชั้น1!B34</f>
        <v>คานทับหลังครึ่งแผ่น</v>
      </c>
      <c r="C49" s="32">
        <v>31</v>
      </c>
      <c r="D49" s="32" t="str">
        <f>[1]ผนังชั้น1!F34</f>
        <v>เมตร</v>
      </c>
      <c r="E49" s="31"/>
      <c r="F49" s="30"/>
      <c r="G49" s="31"/>
      <c r="H49" s="30"/>
      <c r="I49" s="30"/>
      <c r="J49" s="29"/>
      <c r="K49" s="48"/>
      <c r="L49" s="172"/>
      <c r="M49" s="165"/>
      <c r="N49" s="166"/>
      <c r="O49" s="166"/>
      <c r="P49" s="166"/>
      <c r="Q49" s="166"/>
      <c r="R49" s="166"/>
      <c r="S49" s="48"/>
      <c r="T49" s="49"/>
      <c r="U49" s="49"/>
      <c r="V49" s="49"/>
      <c r="W49" s="49"/>
      <c r="X49" s="49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</row>
    <row r="50" spans="1:106" s="47" customFormat="1">
      <c r="A50" s="34">
        <v>2.2999999999999998</v>
      </c>
      <c r="B50" s="36" t="s">
        <v>38</v>
      </c>
      <c r="C50" s="32"/>
      <c r="D50" s="32"/>
      <c r="E50" s="31"/>
      <c r="F50" s="30"/>
      <c r="G50" s="31"/>
      <c r="H50" s="30"/>
      <c r="I50" s="30"/>
      <c r="J50" s="29"/>
      <c r="K50" s="48"/>
      <c r="L50" s="172"/>
      <c r="M50" s="165"/>
      <c r="N50" s="166"/>
      <c r="O50" s="166"/>
      <c r="P50" s="166"/>
      <c r="Q50" s="166"/>
      <c r="R50" s="166"/>
      <c r="S50" s="48"/>
      <c r="T50" s="49"/>
      <c r="U50" s="49"/>
      <c r="V50" s="49"/>
      <c r="W50" s="49"/>
      <c r="X50" s="49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</row>
    <row r="51" spans="1:106">
      <c r="A51" s="34"/>
      <c r="B51" s="59" t="s">
        <v>37</v>
      </c>
      <c r="C51" s="32">
        <f>O51</f>
        <v>66</v>
      </c>
      <c r="D51" s="32" t="s">
        <v>36</v>
      </c>
      <c r="E51" s="58"/>
      <c r="F51" s="30"/>
      <c r="G51" s="31"/>
      <c r="H51" s="30"/>
      <c r="I51" s="30"/>
      <c r="J51" s="29"/>
      <c r="K51" s="3"/>
      <c r="L51" s="172">
        <v>1.5</v>
      </c>
      <c r="M51" s="167">
        <v>22</v>
      </c>
      <c r="N51" s="168">
        <v>2</v>
      </c>
      <c r="O51" s="169">
        <f>L51*M51*N51</f>
        <v>66</v>
      </c>
      <c r="P51" s="168"/>
      <c r="Q51" s="168"/>
      <c r="R51" s="168"/>
      <c r="S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</row>
    <row r="52" spans="1:106">
      <c r="A52" s="34"/>
      <c r="B52" s="59" t="s">
        <v>35</v>
      </c>
      <c r="C52" s="32">
        <f>P52</f>
        <v>28.082000000000001</v>
      </c>
      <c r="D52" s="32" t="s">
        <v>24</v>
      </c>
      <c r="E52" s="58"/>
      <c r="F52" s="30"/>
      <c r="G52" s="31"/>
      <c r="H52" s="30"/>
      <c r="I52" s="30"/>
      <c r="J52" s="29"/>
      <c r="K52" s="3"/>
      <c r="L52" s="172">
        <v>22.8</v>
      </c>
      <c r="M52" s="167">
        <v>7.39</v>
      </c>
      <c r="N52" s="168">
        <v>6</v>
      </c>
      <c r="O52" s="168">
        <f>M52/N52</f>
        <v>1.2316666666666667</v>
      </c>
      <c r="P52" s="169">
        <f>L52*O52</f>
        <v>28.082000000000001</v>
      </c>
      <c r="Q52" s="168"/>
      <c r="R52" s="168"/>
      <c r="S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</row>
    <row r="53" spans="1:106">
      <c r="A53" s="34"/>
      <c r="B53" s="33" t="s">
        <v>22</v>
      </c>
      <c r="C53" s="7">
        <v>3.42</v>
      </c>
      <c r="D53" s="7" t="s">
        <v>20</v>
      </c>
      <c r="E53" s="57"/>
      <c r="F53" s="56"/>
      <c r="G53" s="6"/>
      <c r="H53" s="56"/>
      <c r="I53" s="56"/>
      <c r="J53" s="29"/>
      <c r="K53" s="3"/>
      <c r="L53" s="172"/>
      <c r="M53" s="167"/>
      <c r="N53" s="168"/>
      <c r="O53" s="168"/>
      <c r="P53" s="169"/>
      <c r="Q53" s="168"/>
      <c r="R53" s="168"/>
      <c r="S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</row>
    <row r="54" spans="1:106">
      <c r="A54" s="34"/>
      <c r="B54" s="33" t="s">
        <v>21</v>
      </c>
      <c r="C54" s="7">
        <v>10.02</v>
      </c>
      <c r="D54" s="7" t="s">
        <v>20</v>
      </c>
      <c r="E54" s="57"/>
      <c r="F54" s="56"/>
      <c r="G54" s="6"/>
      <c r="H54" s="56"/>
      <c r="I54" s="56"/>
      <c r="J54" s="29"/>
      <c r="K54" s="3"/>
      <c r="L54" s="172"/>
      <c r="M54" s="167"/>
      <c r="N54" s="168"/>
      <c r="O54" s="168"/>
      <c r="P54" s="169"/>
      <c r="Q54" s="168"/>
      <c r="R54" s="168"/>
      <c r="S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</row>
    <row r="55" spans="1:106">
      <c r="A55" s="34">
        <v>2.4</v>
      </c>
      <c r="B55" s="36" t="s">
        <v>34</v>
      </c>
      <c r="C55" s="32"/>
      <c r="D55" s="32"/>
      <c r="E55" s="31"/>
      <c r="F55" s="30"/>
      <c r="G55" s="31"/>
      <c r="H55" s="30"/>
      <c r="I55" s="30"/>
      <c r="J55" s="29"/>
      <c r="K55" s="3"/>
      <c r="L55" s="172"/>
      <c r="M55" s="167"/>
      <c r="N55" s="168"/>
      <c r="O55" s="168"/>
      <c r="P55" s="168"/>
      <c r="Q55" s="168"/>
      <c r="R55" s="168"/>
      <c r="S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</row>
    <row r="56" spans="1:106">
      <c r="A56" s="34"/>
      <c r="B56" s="59" t="s">
        <v>33</v>
      </c>
      <c r="C56" s="32">
        <v>146.18</v>
      </c>
      <c r="D56" s="32" t="str">
        <f>[1]ผนังชั้น1!F35</f>
        <v>ตร.ม.</v>
      </c>
      <c r="E56" s="31"/>
      <c r="F56" s="30"/>
      <c r="G56" s="31"/>
      <c r="H56" s="30"/>
      <c r="I56" s="30"/>
      <c r="J56" s="29"/>
      <c r="K56" s="3"/>
      <c r="L56" s="172">
        <f>I51+I52</f>
        <v>0</v>
      </c>
      <c r="M56" s="167">
        <v>8.5500000000000007</v>
      </c>
      <c r="N56" s="169">
        <f>L56/M56</f>
        <v>0</v>
      </c>
      <c r="O56" s="168"/>
      <c r="P56" s="168"/>
      <c r="Q56" s="168"/>
      <c r="R56" s="168"/>
      <c r="S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</row>
    <row r="57" spans="1:106">
      <c r="A57" s="34"/>
      <c r="B57" s="59" t="s">
        <v>32</v>
      </c>
      <c r="C57" s="32">
        <v>146.18</v>
      </c>
      <c r="D57" s="32" t="str">
        <f>[1]ผนังชั้น1!F36</f>
        <v>ตร.ม.</v>
      </c>
      <c r="E57" s="31"/>
      <c r="F57" s="30"/>
      <c r="G57" s="31"/>
      <c r="H57" s="30"/>
      <c r="I57" s="30"/>
      <c r="J57" s="29"/>
      <c r="K57" s="3"/>
      <c r="L57" s="172"/>
      <c r="M57" s="167"/>
      <c r="N57" s="169"/>
      <c r="O57" s="168"/>
      <c r="P57" s="168"/>
      <c r="Q57" s="168"/>
      <c r="R57" s="168"/>
      <c r="S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</row>
    <row r="58" spans="1:106">
      <c r="A58" s="34"/>
      <c r="B58" s="59" t="s">
        <v>31</v>
      </c>
      <c r="C58" s="32"/>
      <c r="D58" s="32"/>
      <c r="E58" s="31"/>
      <c r="F58" s="30"/>
      <c r="G58" s="31"/>
      <c r="H58" s="30"/>
      <c r="I58" s="30"/>
      <c r="J58" s="29"/>
      <c r="K58" s="3"/>
      <c r="L58" s="172"/>
      <c r="M58" s="167"/>
      <c r="N58" s="169"/>
      <c r="O58" s="168"/>
      <c r="P58" s="168"/>
      <c r="Q58" s="168"/>
      <c r="R58" s="168"/>
      <c r="S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</row>
    <row r="59" spans="1:106">
      <c r="A59" s="34">
        <v>2.5</v>
      </c>
      <c r="B59" s="36" t="s">
        <v>30</v>
      </c>
      <c r="C59" s="32"/>
      <c r="D59" s="32"/>
      <c r="E59" s="31"/>
      <c r="F59" s="30"/>
      <c r="G59" s="31"/>
      <c r="H59" s="30"/>
      <c r="I59" s="30"/>
      <c r="J59" s="29"/>
      <c r="K59" s="3"/>
      <c r="L59" s="174"/>
      <c r="M59" s="167"/>
      <c r="N59" s="168"/>
      <c r="O59" s="168"/>
      <c r="P59" s="168"/>
      <c r="Q59" s="168"/>
      <c r="R59" s="168"/>
      <c r="S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</row>
    <row r="60" spans="1:106">
      <c r="A60" s="34"/>
      <c r="B60" s="59" t="str">
        <f>'[1]พื้น,ฝ้า'!B87:D87</f>
        <v>พื้นปูกระเบื้อง 0.30x0.30 ม. ผิวเรียบกึ่งหยาบ</v>
      </c>
      <c r="C60" s="32">
        <v>47.63</v>
      </c>
      <c r="D60" s="32" t="str">
        <f>'[1]พื้น,ฝ้า'!F87</f>
        <v>ตร.ม.</v>
      </c>
      <c r="E60" s="31"/>
      <c r="F60" s="30"/>
      <c r="G60" s="31"/>
      <c r="H60" s="30"/>
      <c r="I60" s="30"/>
      <c r="J60" s="29"/>
      <c r="K60" s="3"/>
      <c r="L60" s="174"/>
      <c r="M60" s="167"/>
      <c r="N60" s="168"/>
      <c r="O60" s="168"/>
      <c r="P60" s="168"/>
      <c r="Q60" s="168"/>
      <c r="R60" s="168"/>
      <c r="S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</row>
    <row r="61" spans="1:106">
      <c r="A61" s="34">
        <v>2.6</v>
      </c>
      <c r="B61" s="36" t="s">
        <v>29</v>
      </c>
      <c r="C61" s="32"/>
      <c r="D61" s="32"/>
      <c r="E61" s="31"/>
      <c r="F61" s="30"/>
      <c r="G61" s="31"/>
      <c r="H61" s="30"/>
      <c r="I61" s="30"/>
      <c r="J61" s="29"/>
      <c r="K61" s="3"/>
      <c r="L61" s="174"/>
      <c r="M61" s="167"/>
      <c r="N61" s="168"/>
      <c r="O61" s="168"/>
      <c r="P61" s="168"/>
      <c r="Q61" s="168"/>
      <c r="R61" s="168"/>
      <c r="S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</row>
    <row r="62" spans="1:106">
      <c r="A62" s="34"/>
      <c r="B62" s="59" t="str">
        <f>[1]ผนังชั้น1!B38</f>
        <v>ป1</v>
      </c>
      <c r="C62" s="32">
        <f>ROUND([1]ผนังชั้น1!E38,2)</f>
        <v>1</v>
      </c>
      <c r="D62" s="32" t="str">
        <f>[1]ผนังชั้น1!F38</f>
        <v>ชุด</v>
      </c>
      <c r="E62" s="31"/>
      <c r="F62" s="30"/>
      <c r="G62" s="31"/>
      <c r="H62" s="30"/>
      <c r="I62" s="30"/>
      <c r="J62" s="29"/>
      <c r="K62" s="3"/>
      <c r="L62" s="174"/>
      <c r="M62" s="167"/>
      <c r="N62" s="168"/>
      <c r="O62" s="168"/>
      <c r="P62" s="168"/>
      <c r="Q62" s="168"/>
      <c r="R62" s="168"/>
      <c r="S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</row>
    <row r="63" spans="1:106">
      <c r="A63" s="34"/>
      <c r="B63" s="59" t="str">
        <f>[1]ผนังชั้น1!B39</f>
        <v>ป2</v>
      </c>
      <c r="C63" s="32">
        <f>ROUND([1]ผนังชั้น1!E39,2)</f>
        <v>2</v>
      </c>
      <c r="D63" s="32" t="str">
        <f>[1]ผนังชั้น1!F39</f>
        <v>ชุด</v>
      </c>
      <c r="E63" s="31"/>
      <c r="F63" s="30"/>
      <c r="G63" s="31"/>
      <c r="H63" s="30"/>
      <c r="I63" s="30"/>
      <c r="J63" s="29"/>
      <c r="K63" s="3"/>
      <c r="L63" s="174"/>
      <c r="M63" s="167"/>
      <c r="N63" s="168"/>
      <c r="O63" s="168"/>
      <c r="P63" s="168"/>
      <c r="Q63" s="168"/>
      <c r="R63" s="168"/>
      <c r="S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</row>
    <row r="64" spans="1:106">
      <c r="A64" s="34"/>
      <c r="B64" s="59" t="s">
        <v>28</v>
      </c>
      <c r="C64" s="32">
        <v>6</v>
      </c>
      <c r="D64" s="32" t="str">
        <f>[1]ผนังชั้น1!F40</f>
        <v>ชุด</v>
      </c>
      <c r="E64" s="31"/>
      <c r="F64" s="30"/>
      <c r="G64" s="31"/>
      <c r="H64" s="30"/>
      <c r="I64" s="30"/>
      <c r="J64" s="29"/>
      <c r="K64" s="3"/>
      <c r="L64" s="174"/>
      <c r="M64" s="167"/>
      <c r="N64" s="168"/>
      <c r="O64" s="168"/>
      <c r="P64" s="168"/>
      <c r="Q64" s="168"/>
      <c r="R64" s="168"/>
      <c r="S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</row>
    <row r="65" spans="1:106">
      <c r="A65" s="34">
        <v>2.7</v>
      </c>
      <c r="B65" s="36" t="s">
        <v>27</v>
      </c>
      <c r="C65" s="32"/>
      <c r="D65" s="32"/>
      <c r="E65" s="31"/>
      <c r="F65" s="30"/>
      <c r="G65" s="31"/>
      <c r="H65" s="30"/>
      <c r="I65" s="30"/>
      <c r="J65" s="29"/>
      <c r="K65" s="3"/>
      <c r="L65" s="174"/>
      <c r="M65" s="167"/>
      <c r="N65" s="168"/>
      <c r="O65" s="168"/>
      <c r="P65" s="168"/>
      <c r="Q65" s="168"/>
      <c r="R65" s="168"/>
      <c r="S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</row>
    <row r="66" spans="1:106">
      <c r="A66" s="34"/>
      <c r="B66" s="59" t="s">
        <v>26</v>
      </c>
      <c r="C66" s="32">
        <f>O66</f>
        <v>259.37009999999998</v>
      </c>
      <c r="D66" s="32" t="s">
        <v>24</v>
      </c>
      <c r="E66" s="58"/>
      <c r="F66" s="30"/>
      <c r="G66" s="31"/>
      <c r="H66" s="30"/>
      <c r="I66" s="30"/>
      <c r="J66" s="29"/>
      <c r="K66" s="3"/>
      <c r="L66" s="174">
        <v>15.62</v>
      </c>
      <c r="M66" s="167">
        <f>L66/6</f>
        <v>2.6033333333333331</v>
      </c>
      <c r="N66" s="168">
        <v>99.63</v>
      </c>
      <c r="O66" s="168">
        <f>M66*N66</f>
        <v>259.37009999999998</v>
      </c>
      <c r="P66" s="168"/>
      <c r="Q66" s="168"/>
      <c r="R66" s="168"/>
      <c r="S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</row>
    <row r="67" spans="1:106">
      <c r="A67" s="34"/>
      <c r="B67" s="59" t="s">
        <v>25</v>
      </c>
      <c r="C67" s="32">
        <f>O67</f>
        <v>11.666666666666668</v>
      </c>
      <c r="D67" s="32" t="s">
        <v>24</v>
      </c>
      <c r="E67" s="58"/>
      <c r="F67" s="30"/>
      <c r="G67" s="31"/>
      <c r="H67" s="30"/>
      <c r="I67" s="30"/>
      <c r="J67" s="29"/>
      <c r="K67" s="3"/>
      <c r="L67" s="174">
        <v>0.24</v>
      </c>
      <c r="M67" s="168">
        <v>140</v>
      </c>
      <c r="N67" s="168">
        <f>140/2.88</f>
        <v>48.611111111111114</v>
      </c>
      <c r="O67" s="168">
        <f>L67*N67</f>
        <v>11.666666666666668</v>
      </c>
      <c r="P67" s="168"/>
      <c r="Q67" s="168"/>
      <c r="R67" s="168"/>
      <c r="S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</row>
    <row r="68" spans="1:106">
      <c r="A68" s="34"/>
      <c r="B68" s="59" t="s">
        <v>23</v>
      </c>
      <c r="C68" s="32">
        <v>24</v>
      </c>
      <c r="D68" s="32" t="s">
        <v>20</v>
      </c>
      <c r="E68" s="58"/>
      <c r="F68" s="30"/>
      <c r="G68" s="31"/>
      <c r="H68" s="30"/>
      <c r="I68" s="30"/>
      <c r="J68" s="29"/>
      <c r="K68" s="3"/>
      <c r="L68" s="174"/>
      <c r="M68" s="167"/>
      <c r="N68" s="168"/>
      <c r="O68" s="168"/>
      <c r="P68" s="168"/>
      <c r="Q68" s="168"/>
      <c r="R68" s="168"/>
      <c r="S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</row>
    <row r="69" spans="1:106">
      <c r="A69" s="28"/>
      <c r="B69" s="33" t="s">
        <v>22</v>
      </c>
      <c r="C69" s="7">
        <v>3.1240000000000001</v>
      </c>
      <c r="D69" s="7" t="s">
        <v>20</v>
      </c>
      <c r="E69" s="57"/>
      <c r="F69" s="56"/>
      <c r="G69" s="6"/>
      <c r="H69" s="56"/>
      <c r="I69" s="56"/>
      <c r="J69" s="23"/>
      <c r="K69" s="3"/>
      <c r="L69" s="174"/>
      <c r="M69" s="167"/>
      <c r="N69" s="168"/>
      <c r="O69" s="168"/>
      <c r="P69" s="168"/>
      <c r="Q69" s="168"/>
      <c r="R69" s="168"/>
      <c r="S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</row>
    <row r="70" spans="1:106">
      <c r="A70" s="28"/>
      <c r="B70" s="33" t="s">
        <v>21</v>
      </c>
      <c r="C70" s="7">
        <v>3.1240000000000001</v>
      </c>
      <c r="D70" s="7" t="s">
        <v>20</v>
      </c>
      <c r="E70" s="57"/>
      <c r="F70" s="56"/>
      <c r="G70" s="6"/>
      <c r="H70" s="56"/>
      <c r="I70" s="56"/>
      <c r="J70" s="23"/>
      <c r="K70" s="3"/>
      <c r="L70" s="174"/>
      <c r="M70" s="167"/>
      <c r="N70" s="168"/>
      <c r="O70" s="168"/>
      <c r="P70" s="168"/>
      <c r="Q70" s="168"/>
      <c r="R70" s="168"/>
      <c r="S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</row>
    <row r="71" spans="1:106" ht="21.75" thickBot="1">
      <c r="A71" s="28"/>
      <c r="B71" s="55"/>
      <c r="C71" s="26"/>
      <c r="D71" s="26"/>
      <c r="E71" s="25"/>
      <c r="F71" s="24"/>
      <c r="G71" s="25"/>
      <c r="H71" s="24"/>
      <c r="I71" s="24"/>
      <c r="J71" s="23"/>
      <c r="K71" s="3"/>
      <c r="L71" s="174"/>
      <c r="M71" s="167"/>
      <c r="N71" s="168"/>
      <c r="O71" s="168"/>
      <c r="P71" s="168"/>
      <c r="Q71" s="168"/>
      <c r="R71" s="168"/>
      <c r="S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</row>
    <row r="72" spans="1:106" s="16" customFormat="1" ht="24" thickBot="1">
      <c r="A72" s="151" t="s">
        <v>19</v>
      </c>
      <c r="B72" s="152"/>
      <c r="C72" s="152"/>
      <c r="D72" s="152"/>
      <c r="E72" s="20"/>
      <c r="F72" s="21"/>
      <c r="G72" s="20"/>
      <c r="H72" s="19"/>
      <c r="I72" s="54"/>
      <c r="J72" s="53"/>
      <c r="L72" s="177"/>
      <c r="M72" s="170"/>
      <c r="N72" s="170"/>
      <c r="O72" s="170"/>
      <c r="P72" s="170"/>
      <c r="Q72" s="170"/>
      <c r="R72" s="170"/>
    </row>
    <row r="73" spans="1:106">
      <c r="A73" s="52"/>
      <c r="B73" s="51"/>
      <c r="C73" s="50"/>
      <c r="D73" s="50"/>
      <c r="E73" s="40"/>
      <c r="F73" s="39"/>
      <c r="G73" s="40"/>
      <c r="H73" s="39"/>
      <c r="I73" s="39"/>
      <c r="J73" s="38"/>
      <c r="K73" s="3"/>
      <c r="L73" s="174"/>
      <c r="M73" s="3"/>
      <c r="S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</row>
    <row r="74" spans="1:106" s="47" customFormat="1">
      <c r="A74" s="37">
        <v>3</v>
      </c>
      <c r="B74" s="36" t="s">
        <v>18</v>
      </c>
      <c r="C74" s="32"/>
      <c r="D74" s="32"/>
      <c r="E74" s="31"/>
      <c r="F74" s="30"/>
      <c r="G74" s="31"/>
      <c r="H74" s="30"/>
      <c r="I74" s="30"/>
      <c r="J74" s="29"/>
      <c r="K74" s="48"/>
      <c r="L74" s="172"/>
      <c r="M74" s="48"/>
      <c r="N74" s="49"/>
      <c r="O74" s="49"/>
      <c r="P74" s="49"/>
      <c r="Q74" s="49"/>
      <c r="R74" s="49"/>
      <c r="S74" s="48"/>
      <c r="T74" s="49"/>
      <c r="U74" s="49"/>
      <c r="V74" s="49"/>
      <c r="W74" s="49"/>
      <c r="X74" s="49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</row>
    <row r="75" spans="1:106" s="47" customFormat="1">
      <c r="A75" s="37"/>
      <c r="B75" s="33" t="s">
        <v>17</v>
      </c>
      <c r="C75" s="32">
        <v>7</v>
      </c>
      <c r="D75" s="32" t="str">
        <f>[1]ห้องน้ำ!I3</f>
        <v>ชุด</v>
      </c>
      <c r="E75" s="31"/>
      <c r="F75" s="30"/>
      <c r="G75" s="31"/>
      <c r="H75" s="30"/>
      <c r="I75" s="30"/>
      <c r="J75" s="29"/>
      <c r="K75" s="48"/>
      <c r="L75" s="172"/>
      <c r="M75" s="48"/>
      <c r="N75" s="49"/>
      <c r="O75" s="49"/>
      <c r="P75" s="49"/>
      <c r="Q75" s="49"/>
      <c r="R75" s="49"/>
      <c r="S75" s="48"/>
      <c r="T75" s="49"/>
      <c r="U75" s="49"/>
      <c r="V75" s="49"/>
      <c r="W75" s="49"/>
      <c r="X75" s="49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</row>
    <row r="76" spans="1:106" s="47" customFormat="1">
      <c r="A76" s="37"/>
      <c r="B76" s="33" t="s">
        <v>16</v>
      </c>
      <c r="C76" s="32"/>
      <c r="D76" s="32"/>
      <c r="E76" s="31"/>
      <c r="F76" s="30"/>
      <c r="G76" s="31"/>
      <c r="H76" s="30"/>
      <c r="I76" s="30"/>
      <c r="J76" s="29"/>
      <c r="K76" s="48"/>
      <c r="L76" s="172"/>
      <c r="M76" s="48"/>
      <c r="N76" s="49"/>
      <c r="O76" s="49"/>
      <c r="P76" s="49"/>
      <c r="Q76" s="49"/>
      <c r="R76" s="49"/>
      <c r="S76" s="48"/>
      <c r="T76" s="49"/>
      <c r="U76" s="49"/>
      <c r="V76" s="49"/>
      <c r="W76" s="49"/>
      <c r="X76" s="49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</row>
    <row r="77" spans="1:106" s="47" customFormat="1">
      <c r="A77" s="37"/>
      <c r="B77" s="33" t="str">
        <f>[1]ห้องน้ำ!C4</f>
        <v>สายอ่อนฉีดชำระและอุปกรณ์ครบชุด Dommark หรือเทียบเท่า</v>
      </c>
      <c r="C77" s="32">
        <v>7</v>
      </c>
      <c r="D77" s="32" t="str">
        <f>[1]ห้องน้ำ!I4</f>
        <v>ชุด</v>
      </c>
      <c r="E77" s="31"/>
      <c r="F77" s="30"/>
      <c r="G77" s="31"/>
      <c r="H77" s="30"/>
      <c r="I77" s="30"/>
      <c r="J77" s="29"/>
      <c r="K77" s="48"/>
      <c r="L77" s="172"/>
      <c r="M77" s="48"/>
      <c r="N77" s="49"/>
      <c r="O77" s="49"/>
      <c r="P77" s="49"/>
      <c r="Q77" s="49"/>
      <c r="R77" s="49"/>
      <c r="S77" s="48"/>
      <c r="T77" s="49"/>
      <c r="U77" s="49"/>
      <c r="V77" s="49"/>
      <c r="W77" s="49"/>
      <c r="X77" s="49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</row>
    <row r="78" spans="1:106" s="47" customFormat="1">
      <c r="A78" s="37"/>
      <c r="B78" s="33" t="s">
        <v>15</v>
      </c>
      <c r="C78" s="32">
        <f>ROUND([1]ห้องน้ำ!H5,2)</f>
        <v>3</v>
      </c>
      <c r="D78" s="32" t="str">
        <f>[1]ห้องน้ำ!I5</f>
        <v>ชุด</v>
      </c>
      <c r="E78" s="31"/>
      <c r="F78" s="30"/>
      <c r="G78" s="31"/>
      <c r="H78" s="30"/>
      <c r="I78" s="30"/>
      <c r="J78" s="29"/>
      <c r="K78" s="48"/>
      <c r="L78" s="172"/>
      <c r="M78" s="48"/>
      <c r="N78" s="49"/>
      <c r="O78" s="49"/>
      <c r="P78" s="49"/>
      <c r="Q78" s="49"/>
      <c r="R78" s="49"/>
      <c r="S78" s="48"/>
      <c r="T78" s="49"/>
      <c r="U78" s="49"/>
      <c r="V78" s="49"/>
      <c r="W78" s="49"/>
      <c r="X78" s="49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</row>
    <row r="79" spans="1:106" s="47" customFormat="1">
      <c r="A79" s="37"/>
      <c r="B79" s="33" t="s">
        <v>14</v>
      </c>
      <c r="C79" s="32"/>
      <c r="D79" s="32"/>
      <c r="E79" s="31"/>
      <c r="F79" s="30"/>
      <c r="G79" s="31"/>
      <c r="H79" s="30"/>
      <c r="I79" s="30"/>
      <c r="J79" s="29"/>
      <c r="K79" s="48"/>
      <c r="L79" s="172"/>
      <c r="M79" s="48"/>
      <c r="N79" s="49"/>
      <c r="O79" s="49"/>
      <c r="P79" s="49"/>
      <c r="Q79" s="49"/>
      <c r="R79" s="49"/>
      <c r="S79" s="48"/>
      <c r="T79" s="49"/>
      <c r="U79" s="49"/>
      <c r="V79" s="49"/>
      <c r="W79" s="49"/>
      <c r="X79" s="49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</row>
    <row r="80" spans="1:106">
      <c r="A80" s="37"/>
      <c r="B80" s="33" t="s">
        <v>13</v>
      </c>
      <c r="C80" s="32">
        <f>ROUND([1]ห้องน้ำ!H6,2)</f>
        <v>4</v>
      </c>
      <c r="D80" s="32" t="str">
        <f>[1]ห้องน้ำ!I6</f>
        <v>ชุด</v>
      </c>
      <c r="E80" s="31"/>
      <c r="F80" s="30"/>
      <c r="G80" s="31"/>
      <c r="H80" s="30"/>
      <c r="I80" s="30"/>
      <c r="J80" s="29"/>
      <c r="K80" s="3"/>
      <c r="L80" s="172"/>
      <c r="M80" s="3"/>
      <c r="S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</row>
    <row r="81" spans="1:106">
      <c r="A81" s="37"/>
      <c r="B81" s="33" t="s">
        <v>11</v>
      </c>
      <c r="C81" s="32"/>
      <c r="D81" s="32"/>
      <c r="E81" s="31"/>
      <c r="F81" s="30"/>
      <c r="G81" s="31"/>
      <c r="H81" s="30"/>
      <c r="I81" s="30"/>
      <c r="J81" s="29"/>
      <c r="K81" s="3"/>
      <c r="L81" s="172"/>
      <c r="M81" s="3"/>
      <c r="S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</row>
    <row r="82" spans="1:106">
      <c r="A82" s="37"/>
      <c r="B82" s="33" t="s">
        <v>12</v>
      </c>
      <c r="C82" s="32">
        <f>ROUND([1]ห้องน้ำ!H7,2)</f>
        <v>1</v>
      </c>
      <c r="D82" s="32" t="str">
        <f>[1]ห้องน้ำ!I7</f>
        <v>ชุด</v>
      </c>
      <c r="E82" s="31"/>
      <c r="F82" s="30"/>
      <c r="G82" s="31"/>
      <c r="H82" s="30"/>
      <c r="I82" s="30"/>
      <c r="J82" s="29"/>
      <c r="K82" s="3"/>
      <c r="L82" s="172"/>
      <c r="M82" s="3"/>
      <c r="S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</row>
    <row r="83" spans="1:106">
      <c r="A83" s="37"/>
      <c r="B83" s="33" t="s">
        <v>11</v>
      </c>
      <c r="C83" s="32"/>
      <c r="D83" s="32"/>
      <c r="E83" s="31"/>
      <c r="F83" s="30"/>
      <c r="G83" s="31"/>
      <c r="H83" s="30"/>
      <c r="I83" s="30"/>
      <c r="J83" s="29"/>
      <c r="K83" s="3"/>
      <c r="L83" s="172"/>
      <c r="M83" s="3"/>
      <c r="S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</row>
    <row r="84" spans="1:106">
      <c r="A84" s="37"/>
      <c r="B84" s="33" t="str">
        <f>[1]ห้องน้ำ!C8</f>
        <v>กระจกส่องหน้าหนา 6 มม. ขนาด 0.90x1.50 ม.</v>
      </c>
      <c r="C84" s="32">
        <f>ROUND([1]ห้องน้ำ!H8,2)</f>
        <v>2</v>
      </c>
      <c r="D84" s="32" t="str">
        <f>[1]ห้องน้ำ!I8</f>
        <v>ชุด</v>
      </c>
      <c r="E84" s="31"/>
      <c r="F84" s="30"/>
      <c r="G84" s="31"/>
      <c r="H84" s="30"/>
      <c r="I84" s="30"/>
      <c r="J84" s="29"/>
      <c r="K84" s="3"/>
      <c r="L84" s="172"/>
      <c r="M84" s="3"/>
      <c r="S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</row>
    <row r="85" spans="1:106">
      <c r="A85" s="37"/>
      <c r="B85" s="33" t="str">
        <f>[1]ห้องน้ำ!C9</f>
        <v>กระจกส่องหน้าหนา 6 มม. ขนาด 0.90x0.60 ม.</v>
      </c>
      <c r="C85" s="32">
        <f>ROUND([1]ห้องน้ำ!H9,2)</f>
        <v>1</v>
      </c>
      <c r="D85" s="32" t="str">
        <f>[1]ห้องน้ำ!I9</f>
        <v>ชุด</v>
      </c>
      <c r="E85" s="31"/>
      <c r="F85" s="30"/>
      <c r="G85" s="31"/>
      <c r="H85" s="30"/>
      <c r="I85" s="30"/>
      <c r="J85" s="29"/>
      <c r="K85" s="3"/>
      <c r="L85" s="172"/>
      <c r="M85" s="3"/>
      <c r="S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</row>
    <row r="86" spans="1:106">
      <c r="A86" s="37"/>
      <c r="B86" s="33" t="str">
        <f>[1]ห้องน้ำ!C10</f>
        <v>ตะแกรงกันกลิ่น Ø 2" แบบสี่เหลี่ยม</v>
      </c>
      <c r="C86" s="32">
        <v>8</v>
      </c>
      <c r="D86" s="32" t="str">
        <f>[1]ห้องน้ำ!I10</f>
        <v>ชุด</v>
      </c>
      <c r="E86" s="31"/>
      <c r="F86" s="30"/>
      <c r="G86" s="31"/>
      <c r="H86" s="30"/>
      <c r="I86" s="30"/>
      <c r="J86" s="29"/>
      <c r="K86" s="3"/>
      <c r="L86" s="172"/>
      <c r="M86" s="3"/>
      <c r="S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</row>
    <row r="87" spans="1:106">
      <c r="A87" s="37"/>
      <c r="B87" s="33" t="str">
        <f>[1]ห้องน้ำ!C11</f>
        <v>ก็อกเดี่ยวล้างพื้น</v>
      </c>
      <c r="C87" s="32">
        <f>ROUND([1]ห้องน้ำ!H11,2)</f>
        <v>3</v>
      </c>
      <c r="D87" s="32" t="str">
        <f>[1]ห้องน้ำ!I11</f>
        <v>ชุด</v>
      </c>
      <c r="E87" s="31"/>
      <c r="F87" s="30"/>
      <c r="G87" s="31"/>
      <c r="H87" s="30"/>
      <c r="I87" s="30"/>
      <c r="J87" s="29"/>
      <c r="K87" s="3"/>
      <c r="L87" s="172"/>
      <c r="M87" s="3"/>
      <c r="S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</row>
    <row r="88" spans="1:106">
      <c r="A88" s="37"/>
      <c r="B88" s="33" t="s">
        <v>10</v>
      </c>
      <c r="C88" s="32">
        <f>ROUND([1]ห้องน้ำ!H12,2)</f>
        <v>7</v>
      </c>
      <c r="D88" s="32" t="str">
        <f>[1]ห้องน้ำ!I12</f>
        <v>ชุด</v>
      </c>
      <c r="E88" s="31"/>
      <c r="F88" s="30"/>
      <c r="G88" s="31"/>
      <c r="H88" s="30"/>
      <c r="I88" s="30"/>
      <c r="J88" s="29"/>
      <c r="K88" s="3"/>
      <c r="L88" s="172"/>
      <c r="M88" s="3"/>
      <c r="S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</row>
    <row r="89" spans="1:106">
      <c r="A89" s="37"/>
      <c r="B89" s="33" t="s">
        <v>9</v>
      </c>
      <c r="C89" s="32">
        <v>4</v>
      </c>
      <c r="D89" s="32" t="str">
        <f>[1]ห้องน้ำ!I13</f>
        <v>ชุด</v>
      </c>
      <c r="E89" s="31"/>
      <c r="F89" s="30"/>
      <c r="G89" s="31"/>
      <c r="H89" s="30"/>
      <c r="I89" s="30"/>
      <c r="J89" s="29"/>
      <c r="K89" s="3"/>
      <c r="L89" s="172"/>
      <c r="M89" s="3"/>
      <c r="S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</row>
    <row r="90" spans="1:106">
      <c r="A90" s="37"/>
      <c r="B90" s="33" t="str">
        <f>[1]สุขาภิบาล!C15</f>
        <v>ท่อ PVC Ø 1/2" ชั้น 13.5</v>
      </c>
      <c r="C90" s="32">
        <v>40</v>
      </c>
      <c r="D90" s="32" t="str">
        <f>[1]สุขาภิบาล!G15</f>
        <v>ม.</v>
      </c>
      <c r="E90" s="31"/>
      <c r="F90" s="30"/>
      <c r="G90" s="31"/>
      <c r="H90" s="30"/>
      <c r="I90" s="30"/>
      <c r="J90" s="29"/>
      <c r="K90" s="3"/>
      <c r="L90" s="172"/>
      <c r="M90" s="3"/>
      <c r="S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</row>
    <row r="91" spans="1:106">
      <c r="A91" s="37"/>
      <c r="B91" s="33" t="s">
        <v>8</v>
      </c>
      <c r="C91" s="32">
        <v>4</v>
      </c>
      <c r="D91" s="32" t="str">
        <f>[1]สุขาภิบาล!G16</f>
        <v>ม.</v>
      </c>
      <c r="E91" s="31"/>
      <c r="F91" s="30"/>
      <c r="G91" s="31"/>
      <c r="H91" s="30"/>
      <c r="I91" s="30"/>
      <c r="J91" s="29"/>
      <c r="K91" s="3"/>
      <c r="L91" s="172"/>
      <c r="M91" s="3"/>
      <c r="S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</row>
    <row r="92" spans="1:106">
      <c r="A92" s="37"/>
      <c r="B92" s="33" t="s">
        <v>7</v>
      </c>
      <c r="C92" s="32">
        <v>10</v>
      </c>
      <c r="D92" s="32" t="str">
        <f>[1]สุขาภิบาล!G17</f>
        <v>ม.</v>
      </c>
      <c r="E92" s="31"/>
      <c r="F92" s="30"/>
      <c r="G92" s="31"/>
      <c r="H92" s="30"/>
      <c r="I92" s="30"/>
      <c r="J92" s="29"/>
      <c r="K92" s="3"/>
      <c r="L92" s="172"/>
      <c r="M92" s="3"/>
      <c r="S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</row>
    <row r="93" spans="1:106">
      <c r="A93" s="37"/>
      <c r="B93" s="33" t="str">
        <f>[1]สุขาภิบาล!C17</f>
        <v>ท่อ PVC Ø 2" ชั้น 8.5</v>
      </c>
      <c r="C93" s="32">
        <v>30</v>
      </c>
      <c r="D93" s="32" t="str">
        <f>[1]สุขาภิบาล!G17</f>
        <v>ม.</v>
      </c>
      <c r="E93" s="31"/>
      <c r="F93" s="30"/>
      <c r="G93" s="31"/>
      <c r="H93" s="30"/>
      <c r="I93" s="30"/>
      <c r="J93" s="29"/>
      <c r="K93" s="3"/>
      <c r="L93" s="172"/>
      <c r="M93" s="3"/>
      <c r="S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</row>
    <row r="94" spans="1:106">
      <c r="A94" s="37"/>
      <c r="B94" s="33" t="str">
        <f>[1]สุขาภิบาล!C18</f>
        <v>ท่อ PVC Ø 4" ชั้น 8.5</v>
      </c>
      <c r="C94" s="32">
        <f>ROUND([1]สุขาภิบาล!F18,2)</f>
        <v>8</v>
      </c>
      <c r="D94" s="32" t="str">
        <f>[1]สุขาภิบาล!G18</f>
        <v>ม.</v>
      </c>
      <c r="E94" s="31"/>
      <c r="F94" s="30"/>
      <c r="G94" s="31"/>
      <c r="H94" s="30"/>
      <c r="I94" s="30"/>
      <c r="J94" s="29"/>
      <c r="K94" s="3"/>
      <c r="L94" s="172"/>
      <c r="M94" s="3"/>
      <c r="S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</row>
    <row r="95" spans="1:106">
      <c r="A95" s="37"/>
      <c r="B95" s="33" t="str">
        <f>[1]สุขาภิบาล!C19</f>
        <v>ท่อ PVC Ø 6" ชั้น 8.5</v>
      </c>
      <c r="C95" s="32">
        <v>4</v>
      </c>
      <c r="D95" s="32" t="str">
        <f>[1]สุขาภิบาล!G19</f>
        <v>ม.</v>
      </c>
      <c r="E95" s="31"/>
      <c r="F95" s="30"/>
      <c r="G95" s="31"/>
      <c r="H95" s="30"/>
      <c r="I95" s="30"/>
      <c r="J95" s="29"/>
      <c r="K95" s="3"/>
      <c r="L95" s="172"/>
      <c r="M95" s="3"/>
      <c r="S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</row>
    <row r="96" spans="1:106">
      <c r="A96" s="37"/>
      <c r="B96" s="33" t="s">
        <v>6</v>
      </c>
      <c r="C96" s="32">
        <f>ROUND([1]สุขาภิบาล!F20,2)</f>
        <v>1</v>
      </c>
      <c r="D96" s="32" t="str">
        <f>[1]สุขาภิบาล!G20</f>
        <v>ถัง</v>
      </c>
      <c r="E96" s="31"/>
      <c r="F96" s="30"/>
      <c r="G96" s="31"/>
      <c r="H96" s="30"/>
      <c r="I96" s="30"/>
      <c r="J96" s="29"/>
      <c r="K96" s="3"/>
      <c r="L96" s="172"/>
      <c r="M96" s="3"/>
      <c r="S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</row>
    <row r="97" spans="1:106">
      <c r="A97" s="37"/>
      <c r="B97" s="33" t="s">
        <v>5</v>
      </c>
      <c r="C97" s="32"/>
      <c r="D97" s="32"/>
      <c r="E97" s="31"/>
      <c r="F97" s="30"/>
      <c r="G97" s="31"/>
      <c r="H97" s="30"/>
      <c r="I97" s="30"/>
      <c r="J97" s="29"/>
      <c r="K97" s="3"/>
      <c r="L97" s="172"/>
      <c r="M97" s="3"/>
      <c r="S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</row>
    <row r="98" spans="1:106">
      <c r="A98" s="37"/>
      <c r="B98" s="33" t="s">
        <v>4</v>
      </c>
      <c r="C98" s="32">
        <v>1</v>
      </c>
      <c r="D98" s="32" t="str">
        <f>[1]สุขาภิบาล!G22</f>
        <v>ชุด</v>
      </c>
      <c r="E98" s="31"/>
      <c r="F98" s="30"/>
      <c r="G98" s="31"/>
      <c r="H98" s="30"/>
      <c r="I98" s="30"/>
      <c r="J98" s="29"/>
      <c r="K98" s="3"/>
      <c r="L98" s="172"/>
      <c r="M98" s="3"/>
      <c r="S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</row>
    <row r="99" spans="1:106">
      <c r="A99" s="37"/>
      <c r="B99" s="33" t="str">
        <f>[1]สุขาภิบาล!C24</f>
        <v>อุปกรณ์ท่อและข้อต่อ (คิด30%)</v>
      </c>
      <c r="C99" s="32">
        <f>ROUND([1]สุขาภิบาล!F24,2)</f>
        <v>1</v>
      </c>
      <c r="D99" s="32" t="str">
        <f>[1]สุขาภิบาล!G24</f>
        <v>L./S.</v>
      </c>
      <c r="E99" s="31"/>
      <c r="F99" s="30"/>
      <c r="G99" s="31"/>
      <c r="H99" s="30"/>
      <c r="I99" s="30"/>
      <c r="J99" s="29"/>
      <c r="K99" s="3"/>
      <c r="L99" s="173">
        <f>SUM(I75:I99)</f>
        <v>0</v>
      </c>
      <c r="M99" s="162"/>
      <c r="S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</row>
    <row r="100" spans="1:106" ht="21.75" thickBot="1">
      <c r="A100" s="37"/>
      <c r="B100" s="33"/>
      <c r="C100" s="32"/>
      <c r="D100" s="32"/>
      <c r="E100" s="25"/>
      <c r="F100" s="24"/>
      <c r="G100" s="25"/>
      <c r="H100" s="24"/>
      <c r="I100" s="24"/>
      <c r="J100" s="23"/>
      <c r="K100" s="3"/>
      <c r="L100" s="173"/>
      <c r="M100" s="162"/>
      <c r="S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</row>
    <row r="101" spans="1:106" ht="24" thickBot="1">
      <c r="A101" s="151" t="s">
        <v>3</v>
      </c>
      <c r="B101" s="152"/>
      <c r="C101" s="152"/>
      <c r="D101" s="154"/>
      <c r="E101" s="46"/>
      <c r="F101" s="45"/>
      <c r="G101" s="44"/>
      <c r="H101" s="43"/>
      <c r="I101" s="42"/>
      <c r="J101" s="41"/>
      <c r="K101" s="3"/>
      <c r="L101" s="173"/>
      <c r="M101" s="162"/>
      <c r="S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</row>
    <row r="102" spans="1:106">
      <c r="A102" s="37"/>
      <c r="B102" s="33"/>
      <c r="C102" s="32"/>
      <c r="D102" s="32"/>
      <c r="E102" s="40"/>
      <c r="F102" s="39"/>
      <c r="G102" s="40"/>
      <c r="H102" s="39"/>
      <c r="I102" s="39"/>
      <c r="J102" s="38"/>
      <c r="K102" s="3"/>
      <c r="L102" s="173"/>
      <c r="M102" s="162"/>
      <c r="S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</row>
    <row r="103" spans="1:106">
      <c r="A103" s="37">
        <v>4</v>
      </c>
      <c r="B103" s="36" t="s">
        <v>2</v>
      </c>
      <c r="C103" s="32"/>
      <c r="D103" s="32"/>
      <c r="E103" s="31"/>
      <c r="F103" s="30"/>
      <c r="G103" s="31"/>
      <c r="H103" s="30"/>
      <c r="I103" s="30"/>
      <c r="J103" s="29"/>
      <c r="K103" s="3"/>
      <c r="L103" s="174"/>
      <c r="M103" s="162"/>
      <c r="S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</row>
    <row r="104" spans="1:106">
      <c r="A104" s="34"/>
      <c r="B104" s="33" t="str">
        <f>[1]ไฟฟ้า!C4</f>
        <v>ตู้ Consumer Units 6 ช่อง ชนิดมีเมน</v>
      </c>
      <c r="C104" s="32">
        <v>1</v>
      </c>
      <c r="D104" s="32" t="str">
        <f>[1]ไฟฟ้า!E4</f>
        <v>ตู้</v>
      </c>
      <c r="E104" s="31"/>
      <c r="F104" s="30"/>
      <c r="G104" s="31"/>
      <c r="H104" s="30"/>
      <c r="I104" s="30"/>
      <c r="J104" s="29"/>
      <c r="K104" s="3"/>
      <c r="L104" s="174"/>
      <c r="M104" s="162"/>
      <c r="S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</row>
    <row r="105" spans="1:106">
      <c r="A105" s="34"/>
      <c r="B105" s="33" t="str">
        <f>[1]ไฟฟ้า!C5</f>
        <v>เมนเบรกเกอร์ ขนาด 50 AT</v>
      </c>
      <c r="C105" s="32">
        <v>1</v>
      </c>
      <c r="D105" s="32" t="str">
        <f>[1]ไฟฟ้า!E5</f>
        <v>ตัว</v>
      </c>
      <c r="E105" s="31"/>
      <c r="F105" s="30"/>
      <c r="G105" s="31"/>
      <c r="H105" s="30"/>
      <c r="I105" s="30"/>
      <c r="J105" s="29"/>
      <c r="K105" s="3"/>
      <c r="L105" s="174"/>
      <c r="M105" s="162"/>
      <c r="S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</row>
    <row r="106" spans="1:106">
      <c r="A106" s="34"/>
      <c r="B106" s="33" t="str">
        <f>[1]ไฟฟ้า!C6</f>
        <v>เบรกเกอร์ ขนาด 10 AT</v>
      </c>
      <c r="C106" s="32">
        <f>[1]ไฟฟ้า!D6</f>
        <v>4</v>
      </c>
      <c r="D106" s="32" t="str">
        <f>[1]ไฟฟ้า!E6</f>
        <v>ตัว</v>
      </c>
      <c r="E106" s="31"/>
      <c r="F106" s="30"/>
      <c r="G106" s="31"/>
      <c r="H106" s="30"/>
      <c r="I106" s="30"/>
      <c r="J106" s="29"/>
      <c r="K106" s="3"/>
      <c r="L106" s="174"/>
      <c r="M106" s="162"/>
      <c r="S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</row>
    <row r="107" spans="1:106">
      <c r="A107" s="34"/>
      <c r="B107" s="33" t="str">
        <f>[1]ไฟฟ้า!C7</f>
        <v>สาย THW-A 10 Sq.mm</v>
      </c>
      <c r="C107" s="32">
        <f>[1]ไฟฟ้า!D7</f>
        <v>20</v>
      </c>
      <c r="D107" s="32" t="str">
        <f>[1]ไฟฟ้า!E7</f>
        <v>เมตร</v>
      </c>
      <c r="E107" s="31"/>
      <c r="F107" s="30"/>
      <c r="G107" s="31"/>
      <c r="H107" s="30"/>
      <c r="I107" s="30"/>
      <c r="J107" s="29"/>
      <c r="K107" s="3"/>
      <c r="L107" s="174"/>
      <c r="M107" s="162"/>
      <c r="S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</row>
    <row r="108" spans="1:106">
      <c r="A108" s="34"/>
      <c r="B108" s="33" t="str">
        <f>[1]ไฟฟ้า!C8</f>
        <v>สาย THW 2.5 Sq.mm</v>
      </c>
      <c r="C108" s="32">
        <f>[1]ไฟฟ้า!D8</f>
        <v>50</v>
      </c>
      <c r="D108" s="32" t="str">
        <f>[1]ไฟฟ้า!E8</f>
        <v>เมตร</v>
      </c>
      <c r="E108" s="31"/>
      <c r="F108" s="30"/>
      <c r="G108" s="31"/>
      <c r="H108" s="30"/>
      <c r="I108" s="30"/>
      <c r="J108" s="29"/>
      <c r="K108" s="3"/>
      <c r="L108" s="174"/>
      <c r="M108" s="162"/>
      <c r="S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</row>
    <row r="109" spans="1:106">
      <c r="A109" s="34"/>
      <c r="B109" s="33" t="str">
        <f>[1]ไฟฟ้า!C9</f>
        <v>หลอด LED 18 w พร้อมราง</v>
      </c>
      <c r="C109" s="32">
        <v>5</v>
      </c>
      <c r="D109" s="32" t="str">
        <f>[1]ไฟฟ้า!E9</f>
        <v>ชุด</v>
      </c>
      <c r="E109" s="31"/>
      <c r="F109" s="30"/>
      <c r="G109" s="31"/>
      <c r="H109" s="30"/>
      <c r="I109" s="30"/>
      <c r="J109" s="29"/>
      <c r="K109" s="3"/>
      <c r="L109" s="174"/>
      <c r="M109" s="162"/>
      <c r="S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</row>
    <row r="110" spans="1:106">
      <c r="A110" s="34"/>
      <c r="B110" s="33" t="str">
        <f>[1]ไฟฟ้า!C10</f>
        <v>ท่อ EMT 3/4"</v>
      </c>
      <c r="C110" s="32">
        <f>[1]ไฟฟ้า!D10</f>
        <v>12</v>
      </c>
      <c r="D110" s="32" t="str">
        <f>[1]ไฟฟ้า!E10</f>
        <v>เมตร</v>
      </c>
      <c r="E110" s="31"/>
      <c r="F110" s="30"/>
      <c r="G110" s="31"/>
      <c r="H110" s="30"/>
      <c r="I110" s="30"/>
      <c r="J110" s="29"/>
      <c r="K110" s="3"/>
      <c r="L110" s="174"/>
      <c r="M110" s="162"/>
      <c r="S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</row>
    <row r="111" spans="1:106">
      <c r="A111" s="34"/>
      <c r="B111" s="33" t="str">
        <f>[1]ไฟฟ้า!C11</f>
        <v>ท่อร้อยสายไฟ Pvc เหลือง ๓/๔"</v>
      </c>
      <c r="C111" s="32">
        <f>[1]ไฟฟ้า!D11</f>
        <v>25</v>
      </c>
      <c r="D111" s="32" t="str">
        <f>[1]ไฟฟ้า!E11</f>
        <v>เมตร</v>
      </c>
      <c r="E111" s="31"/>
      <c r="F111" s="30"/>
      <c r="G111" s="31"/>
      <c r="H111" s="30"/>
      <c r="I111" s="30"/>
      <c r="J111" s="29"/>
      <c r="K111" s="3"/>
      <c r="L111" s="174"/>
      <c r="M111" s="162"/>
      <c r="S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</row>
    <row r="112" spans="1:106">
      <c r="A112" s="34"/>
      <c r="B112" s="33" t="str">
        <f>[1]ไฟฟ้า!C12</f>
        <v>สวิตซ์ทางเดียว พร้อมหน้ากาก</v>
      </c>
      <c r="C112" s="32">
        <v>3</v>
      </c>
      <c r="D112" s="32" t="str">
        <f>[1]ไฟฟ้า!E12</f>
        <v>ตัว</v>
      </c>
      <c r="E112" s="31"/>
      <c r="F112" s="30"/>
      <c r="G112" s="31"/>
      <c r="H112" s="30"/>
      <c r="I112" s="30"/>
      <c r="J112" s="29"/>
      <c r="K112" s="3"/>
      <c r="L112" s="174"/>
      <c r="M112" s="162"/>
      <c r="S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</row>
    <row r="113" spans="1:106">
      <c r="A113" s="34"/>
      <c r="B113" s="33" t="str">
        <f>[1]ไฟฟ้า!C13</f>
        <v>แร็คร้อยสายไฟ 2 ช่อง พร้อมลูกแร็ค</v>
      </c>
      <c r="C113" s="32">
        <f>[1]ไฟฟ้า!D13</f>
        <v>1</v>
      </c>
      <c r="D113" s="32" t="str">
        <f>[1]ไฟฟ้า!E13</f>
        <v>ตัว</v>
      </c>
      <c r="E113" s="31"/>
      <c r="F113" s="30"/>
      <c r="G113" s="31"/>
      <c r="H113" s="30"/>
      <c r="I113" s="30"/>
      <c r="J113" s="29"/>
      <c r="K113" s="3"/>
      <c r="L113" s="174"/>
      <c r="M113" s="162"/>
      <c r="S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</row>
    <row r="114" spans="1:106">
      <c r="A114" s="34"/>
      <c r="B114" s="33" t="str">
        <f>[1]ไฟฟ้า!C14</f>
        <v>กราวมะเฟือง เส้นผ่านศูนย์กลาง 5/8"</v>
      </c>
      <c r="C114" s="32">
        <f>[1]ไฟฟ้า!D14</f>
        <v>1</v>
      </c>
      <c r="D114" s="32" t="str">
        <f>[1]ไฟฟ้า!E14</f>
        <v>แท่ง</v>
      </c>
      <c r="E114" s="31"/>
      <c r="F114" s="30"/>
      <c r="G114" s="31"/>
      <c r="H114" s="30"/>
      <c r="I114" s="30"/>
      <c r="J114" s="29"/>
      <c r="K114" s="3"/>
      <c r="L114" s="174"/>
      <c r="M114" s="162"/>
      <c r="S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</row>
    <row r="115" spans="1:106">
      <c r="A115" s="34"/>
      <c r="B115" s="33" t="str">
        <f>[1]ไฟฟ้า!C15</f>
        <v>ACCESSORY</v>
      </c>
      <c r="C115" s="32">
        <f>[1]ไฟฟ้า!D15</f>
        <v>1</v>
      </c>
      <c r="D115" s="32" t="str">
        <f>[1]ไฟฟ้า!E15</f>
        <v>ชุด</v>
      </c>
      <c r="E115" s="31"/>
      <c r="F115" s="30"/>
      <c r="G115" s="31"/>
      <c r="H115" s="30"/>
      <c r="I115" s="30"/>
      <c r="J115" s="29"/>
      <c r="K115" s="3"/>
      <c r="L115" s="173">
        <f>SUM(I104:I115)</f>
        <v>0</v>
      </c>
      <c r="M115" s="162"/>
      <c r="S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</row>
    <row r="116" spans="1:106" ht="21.75" thickBot="1">
      <c r="A116" s="28"/>
      <c r="B116" s="27"/>
      <c r="C116" s="26"/>
      <c r="D116" s="26"/>
      <c r="E116" s="25"/>
      <c r="F116" s="24"/>
      <c r="G116" s="25"/>
      <c r="H116" s="24"/>
      <c r="I116" s="24"/>
      <c r="J116" s="23"/>
      <c r="K116" s="3"/>
      <c r="L116" s="173"/>
      <c r="M116" s="162"/>
      <c r="S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</row>
    <row r="117" spans="1:106" s="16" customFormat="1" ht="24" thickBot="1">
      <c r="A117" s="155" t="s">
        <v>1</v>
      </c>
      <c r="B117" s="156"/>
      <c r="C117" s="156"/>
      <c r="D117" s="156"/>
      <c r="E117" s="22"/>
      <c r="F117" s="21"/>
      <c r="G117" s="20"/>
      <c r="H117" s="19"/>
      <c r="I117" s="18"/>
      <c r="J117" s="17"/>
      <c r="L117" s="175"/>
      <c r="M117" s="164"/>
    </row>
    <row r="118" spans="1:106" ht="24" thickBot="1">
      <c r="A118" s="15"/>
      <c r="B118" s="157" t="s">
        <v>0</v>
      </c>
      <c r="C118" s="158"/>
      <c r="D118" s="159"/>
      <c r="E118" s="13"/>
      <c r="F118" s="13"/>
      <c r="G118" s="14"/>
      <c r="H118" s="13"/>
      <c r="I118" s="12"/>
      <c r="J118" s="11"/>
      <c r="K118" s="3"/>
      <c r="L118" s="172"/>
      <c r="M118" s="162"/>
      <c r="S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</row>
    <row r="119" spans="1:106">
      <c r="A119" s="10"/>
      <c r="B119" s="9"/>
      <c r="C119" s="8"/>
      <c r="D119" s="7"/>
      <c r="E119" s="6"/>
      <c r="F119" s="6"/>
      <c r="G119" s="6"/>
      <c r="H119" s="6"/>
      <c r="I119" s="6"/>
      <c r="J119" s="5"/>
      <c r="K119" s="3"/>
      <c r="L119" s="174"/>
      <c r="M119" s="162"/>
      <c r="S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</row>
    <row r="120" spans="1:10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163"/>
      <c r="M120" s="162"/>
      <c r="S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</row>
    <row r="121" spans="1:106">
      <c r="A121" s="3"/>
      <c r="B121" s="3"/>
      <c r="C121" s="3"/>
      <c r="D121" s="3"/>
      <c r="E121" s="3"/>
      <c r="F121" s="4"/>
      <c r="G121" s="3"/>
      <c r="H121" s="4"/>
      <c r="I121" s="3"/>
      <c r="J121" s="3"/>
      <c r="K121" s="3"/>
      <c r="L121" s="163"/>
      <c r="M121" s="162"/>
      <c r="S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</row>
    <row r="122" spans="1:10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163"/>
      <c r="M122" s="162"/>
      <c r="S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</row>
    <row r="123" spans="1:10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163"/>
      <c r="M123" s="162"/>
      <c r="S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</row>
    <row r="124" spans="1:10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163"/>
      <c r="M124" s="162"/>
      <c r="S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</row>
    <row r="125" spans="1:10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163"/>
      <c r="M125" s="162"/>
      <c r="S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</row>
    <row r="126" spans="1:10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163"/>
      <c r="M126" s="162"/>
      <c r="S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</row>
    <row r="127" spans="1:10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163"/>
      <c r="M127" s="162"/>
      <c r="S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</row>
    <row r="128" spans="1:10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163"/>
      <c r="M128" s="162"/>
      <c r="S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</row>
    <row r="129" spans="1:10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163"/>
      <c r="M129" s="162"/>
      <c r="S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</row>
    <row r="130" spans="1:10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163"/>
      <c r="M130" s="162"/>
      <c r="S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</row>
    <row r="131" spans="1:10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163"/>
      <c r="M131" s="162"/>
      <c r="S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</row>
    <row r="132" spans="1:10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163"/>
      <c r="M132" s="162"/>
      <c r="S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</row>
    <row r="133" spans="1:10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163"/>
      <c r="M133" s="162"/>
      <c r="S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</row>
    <row r="134" spans="1:10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163"/>
      <c r="M134" s="162"/>
      <c r="S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</row>
    <row r="135" spans="1:10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163"/>
      <c r="M135" s="162"/>
      <c r="S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</row>
    <row r="136" spans="1:10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163"/>
      <c r="M136" s="162"/>
      <c r="S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</row>
    <row r="137" spans="1:10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163"/>
      <c r="M137" s="162"/>
      <c r="S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</row>
    <row r="138" spans="1:10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5"/>
      <c r="M138" s="3"/>
      <c r="S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</row>
    <row r="139" spans="1:10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5"/>
      <c r="M139" s="3"/>
      <c r="S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</row>
    <row r="140" spans="1:10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5"/>
      <c r="M140" s="3"/>
      <c r="S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</row>
    <row r="141" spans="1:10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5"/>
      <c r="M141" s="3"/>
      <c r="S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</row>
    <row r="142" spans="1:10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5"/>
      <c r="M142" s="3"/>
      <c r="S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</row>
    <row r="143" spans="1:10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5"/>
      <c r="M143" s="3"/>
      <c r="S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</row>
    <row r="144" spans="1:10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5"/>
      <c r="M144" s="3"/>
      <c r="S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</row>
    <row r="145" spans="1:10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5"/>
      <c r="M145" s="3"/>
      <c r="S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</row>
    <row r="146" spans="1:10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5"/>
      <c r="M146" s="3"/>
      <c r="S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</row>
    <row r="147" spans="1:10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5"/>
      <c r="M147" s="3"/>
      <c r="S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</row>
    <row r="148" spans="1:10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5"/>
      <c r="M148" s="3"/>
      <c r="S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</row>
    <row r="149" spans="1:10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5"/>
      <c r="M149" s="3"/>
      <c r="S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</row>
    <row r="150" spans="1:10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5"/>
      <c r="M150" s="3"/>
      <c r="S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</row>
    <row r="151" spans="1:10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5"/>
      <c r="M151" s="3"/>
      <c r="S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</row>
    <row r="152" spans="1:10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5"/>
      <c r="M152" s="3"/>
      <c r="S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</row>
    <row r="153" spans="1:10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5"/>
      <c r="M153" s="3"/>
      <c r="S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</row>
    <row r="154" spans="1:10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5"/>
      <c r="M154" s="3"/>
      <c r="S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</row>
    <row r="155" spans="1:10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5"/>
      <c r="M155" s="3"/>
      <c r="S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</row>
    <row r="156" spans="1:10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5"/>
      <c r="M156" s="3"/>
      <c r="S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</row>
    <row r="157" spans="1:10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5"/>
      <c r="M157" s="3"/>
      <c r="S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</row>
    <row r="158" spans="1:10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5"/>
      <c r="M158" s="3"/>
      <c r="S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</row>
    <row r="159" spans="1:10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5"/>
      <c r="M159" s="3"/>
      <c r="S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</row>
    <row r="160" spans="1:10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5"/>
      <c r="M160" s="3"/>
      <c r="S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</row>
    <row r="161" spans="1:10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5"/>
      <c r="M161" s="3"/>
      <c r="S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</row>
    <row r="162" spans="1:10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5"/>
      <c r="M162" s="3"/>
      <c r="S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</row>
    <row r="163" spans="1:10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5"/>
      <c r="M163" s="3"/>
      <c r="S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</row>
    <row r="164" spans="1:10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5"/>
      <c r="M164" s="3"/>
      <c r="S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</row>
    <row r="165" spans="1:10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5"/>
      <c r="M165" s="3"/>
      <c r="S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</row>
    <row r="166" spans="1:10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5"/>
      <c r="M166" s="3"/>
      <c r="S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</row>
    <row r="167" spans="1:10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5"/>
      <c r="M167" s="3"/>
      <c r="S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</row>
    <row r="168" spans="1:10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5"/>
      <c r="M168" s="3"/>
      <c r="S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</row>
    <row r="169" spans="1:10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5"/>
      <c r="M169" s="3"/>
      <c r="S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</row>
    <row r="170" spans="1:10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5"/>
      <c r="M170" s="3"/>
      <c r="S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</row>
    <row r="171" spans="1:10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5"/>
      <c r="M171" s="3"/>
      <c r="S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</row>
    <row r="172" spans="1:10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5"/>
      <c r="M172" s="3"/>
      <c r="S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</row>
    <row r="173" spans="1:10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5"/>
      <c r="M173" s="3"/>
      <c r="S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</row>
    <row r="174" spans="1:10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5"/>
      <c r="M174" s="3"/>
      <c r="S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</row>
    <row r="175" spans="1:10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5"/>
      <c r="M175" s="3"/>
      <c r="S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</row>
    <row r="176" spans="1:10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5"/>
      <c r="M176" s="3"/>
      <c r="S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</row>
    <row r="177" spans="1:10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5"/>
      <c r="M177" s="3"/>
      <c r="S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</row>
    <row r="178" spans="1:10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5"/>
      <c r="M178" s="3"/>
      <c r="S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</row>
    <row r="179" spans="1:10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5"/>
      <c r="M179" s="3"/>
      <c r="S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</row>
    <row r="180" spans="1:10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5"/>
      <c r="M180" s="3"/>
      <c r="S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</row>
    <row r="181" spans="1:10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5"/>
      <c r="M181" s="3"/>
      <c r="S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</row>
    <row r="182" spans="1:10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5"/>
      <c r="M182" s="3"/>
      <c r="S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</row>
    <row r="183" spans="1:10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5"/>
      <c r="M183" s="3"/>
      <c r="S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</row>
    <row r="184" spans="1:10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5"/>
      <c r="M184" s="3"/>
      <c r="S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</row>
    <row r="185" spans="1:10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5"/>
      <c r="M185" s="3"/>
      <c r="S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</row>
    <row r="186" spans="1:10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5"/>
      <c r="M186" s="3"/>
      <c r="S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</row>
    <row r="187" spans="1:10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5"/>
      <c r="M187" s="3"/>
      <c r="S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</row>
    <row r="188" spans="1:10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5"/>
      <c r="M188" s="3"/>
      <c r="S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</row>
    <row r="189" spans="1:10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5"/>
      <c r="M189" s="3"/>
      <c r="S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</row>
    <row r="190" spans="1:10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5"/>
      <c r="M190" s="3"/>
      <c r="S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</row>
    <row r="191" spans="1:10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5"/>
      <c r="M191" s="3"/>
      <c r="S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</row>
    <row r="192" spans="1:10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5"/>
      <c r="M192" s="3"/>
      <c r="S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</row>
    <row r="193" spans="1:10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5"/>
      <c r="M193" s="3"/>
      <c r="S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</row>
    <row r="194" spans="1:10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5"/>
      <c r="M194" s="3"/>
      <c r="S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</row>
    <row r="195" spans="1:10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5"/>
      <c r="M195" s="3"/>
      <c r="S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</row>
    <row r="196" spans="1:10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5"/>
      <c r="M196" s="3"/>
      <c r="S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</row>
    <row r="197" spans="1:10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5"/>
      <c r="M197" s="3"/>
      <c r="S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</row>
    <row r="198" spans="1:10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5"/>
      <c r="M198" s="3"/>
      <c r="S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</row>
    <row r="199" spans="1:10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5"/>
      <c r="M199" s="3"/>
      <c r="S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</row>
    <row r="200" spans="1:10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5"/>
      <c r="M200" s="3"/>
      <c r="S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</row>
    <row r="201" spans="1:10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5"/>
      <c r="M201" s="3"/>
      <c r="S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</row>
    <row r="202" spans="1:10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5"/>
      <c r="M202" s="3"/>
      <c r="S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</row>
    <row r="203" spans="1:10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5"/>
      <c r="M203" s="3"/>
      <c r="S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</row>
    <row r="204" spans="1:10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5"/>
      <c r="M204" s="3"/>
      <c r="S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</row>
    <row r="205" spans="1:10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5"/>
      <c r="M205" s="3"/>
      <c r="S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</row>
    <row r="206" spans="1:1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5"/>
      <c r="M206" s="3"/>
      <c r="S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</row>
    <row r="207" spans="1:10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5"/>
      <c r="M207" s="3"/>
      <c r="S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</row>
    <row r="208" spans="1:10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5"/>
      <c r="M208" s="3"/>
      <c r="S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</row>
    <row r="209" spans="1:10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5"/>
      <c r="M209" s="3"/>
      <c r="S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</row>
    <row r="210" spans="1:10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5"/>
      <c r="M210" s="3"/>
      <c r="S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</row>
    <row r="211" spans="1:10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5"/>
      <c r="M211" s="3"/>
      <c r="S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</row>
    <row r="212" spans="1:10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5"/>
      <c r="M212" s="3"/>
      <c r="S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</row>
    <row r="213" spans="1:10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5"/>
      <c r="M213" s="3"/>
      <c r="S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</row>
    <row r="214" spans="1:10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5"/>
      <c r="M214" s="3"/>
      <c r="S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</row>
    <row r="215" spans="1:10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5"/>
      <c r="M215" s="3"/>
      <c r="S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</row>
    <row r="216" spans="1:10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5"/>
      <c r="M216" s="3"/>
      <c r="S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</row>
    <row r="217" spans="1:10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5"/>
      <c r="M217" s="3"/>
      <c r="S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</row>
    <row r="218" spans="1:10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5"/>
      <c r="M218" s="3"/>
      <c r="S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</row>
    <row r="219" spans="1:10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5"/>
      <c r="M219" s="3"/>
      <c r="S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</row>
    <row r="220" spans="1:10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5"/>
      <c r="M220" s="3"/>
      <c r="S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</row>
    <row r="221" spans="1:10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5"/>
      <c r="M221" s="3"/>
      <c r="S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</row>
    <row r="222" spans="1:10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5"/>
      <c r="M222" s="3"/>
      <c r="S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</row>
    <row r="223" spans="1:10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5"/>
      <c r="M223" s="3"/>
      <c r="S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</row>
    <row r="224" spans="1:10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5"/>
      <c r="M224" s="3"/>
      <c r="S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</row>
    <row r="225" spans="1:10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5"/>
      <c r="M225" s="3"/>
      <c r="S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</row>
    <row r="226" spans="1:10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5"/>
      <c r="M226" s="3"/>
      <c r="S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</row>
    <row r="227" spans="1:10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5"/>
      <c r="M227" s="3"/>
      <c r="S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</row>
    <row r="228" spans="1:10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5"/>
      <c r="M228" s="3"/>
      <c r="S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</row>
    <row r="229" spans="1:10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5"/>
      <c r="M229" s="3"/>
      <c r="S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</row>
    <row r="230" spans="1:10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5"/>
      <c r="M230" s="3"/>
      <c r="S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</row>
    <row r="231" spans="1:10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5"/>
      <c r="M231" s="3"/>
      <c r="S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</row>
    <row r="232" spans="1:10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5"/>
      <c r="M232" s="3"/>
      <c r="S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</row>
    <row r="233" spans="1:10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5"/>
      <c r="M233" s="3"/>
      <c r="S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</row>
    <row r="234" spans="1:10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5"/>
      <c r="M234" s="3"/>
      <c r="S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</row>
    <row r="235" spans="1:10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5"/>
      <c r="M235" s="3"/>
      <c r="S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</row>
    <row r="236" spans="1:10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5"/>
      <c r="M236" s="3"/>
      <c r="S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</row>
    <row r="237" spans="1:10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5"/>
      <c r="M237" s="3"/>
      <c r="S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</row>
    <row r="238" spans="1:10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5"/>
      <c r="M238" s="3"/>
      <c r="S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</row>
    <row r="239" spans="1:10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5"/>
      <c r="M239" s="3"/>
      <c r="S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</row>
    <row r="240" spans="1:10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5"/>
      <c r="M240" s="3"/>
      <c r="S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</row>
    <row r="241" spans="1:10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5"/>
      <c r="M241" s="3"/>
      <c r="S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</row>
    <row r="242" spans="1:10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5"/>
      <c r="M242" s="3"/>
      <c r="S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</row>
    <row r="243" spans="1:10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5"/>
      <c r="M243" s="3"/>
      <c r="S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</row>
    <row r="244" spans="1:10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5"/>
      <c r="M244" s="3"/>
      <c r="S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</row>
    <row r="245" spans="1:10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5"/>
      <c r="M245" s="3"/>
      <c r="S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</row>
    <row r="246" spans="1:10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5"/>
      <c r="M246" s="3"/>
      <c r="S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</row>
    <row r="247" spans="1:10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5"/>
      <c r="M247" s="3"/>
      <c r="S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</row>
    <row r="248" spans="1:10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5"/>
      <c r="M248" s="3"/>
      <c r="S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</row>
    <row r="249" spans="1:10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5"/>
      <c r="M249" s="3"/>
      <c r="S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</row>
    <row r="250" spans="1:10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5"/>
      <c r="M250" s="3"/>
      <c r="S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</row>
    <row r="251" spans="1:10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5"/>
      <c r="M251" s="3"/>
      <c r="S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</row>
    <row r="252" spans="1:10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5"/>
      <c r="M252" s="3"/>
      <c r="S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</row>
    <row r="253" spans="1:10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5"/>
      <c r="M253" s="3"/>
      <c r="S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</row>
    <row r="254" spans="1:10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5"/>
      <c r="M254" s="3"/>
      <c r="S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</row>
    <row r="255" spans="1:10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5"/>
      <c r="M255" s="3"/>
      <c r="S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</row>
    <row r="256" spans="1:10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5"/>
      <c r="M256" s="3"/>
      <c r="S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</row>
    <row r="257" spans="1:10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5"/>
      <c r="M257" s="3"/>
      <c r="S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</row>
    <row r="258" spans="1:10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5"/>
      <c r="M258" s="3"/>
      <c r="S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</row>
    <row r="259" spans="1:10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5"/>
      <c r="M259" s="3"/>
      <c r="S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</row>
    <row r="260" spans="1:10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5"/>
      <c r="M260" s="3"/>
      <c r="S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</row>
    <row r="261" spans="1:10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5"/>
      <c r="M261" s="3"/>
      <c r="S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</row>
    <row r="262" spans="1:10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5"/>
      <c r="M262" s="3"/>
      <c r="S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</row>
    <row r="263" spans="1:10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5"/>
      <c r="M263" s="3"/>
      <c r="S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</row>
    <row r="264" spans="1:10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5"/>
      <c r="M264" s="3"/>
      <c r="S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</row>
    <row r="265" spans="1:10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5"/>
      <c r="M265" s="3"/>
      <c r="S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</row>
    <row r="266" spans="1:10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5"/>
      <c r="M266" s="3"/>
      <c r="S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</row>
    <row r="267" spans="1:10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5"/>
      <c r="M267" s="3"/>
      <c r="S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</row>
    <row r="268" spans="1:10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5"/>
      <c r="M268" s="3"/>
      <c r="S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</row>
    <row r="269" spans="1:10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5"/>
      <c r="M269" s="3"/>
      <c r="S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</row>
    <row r="270" spans="1:10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5"/>
      <c r="M270" s="3"/>
      <c r="S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</row>
    <row r="271" spans="1:10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5"/>
      <c r="M271" s="3"/>
      <c r="S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</row>
    <row r="272" spans="1:10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5"/>
      <c r="M272" s="3"/>
      <c r="S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</row>
    <row r="273" spans="1:10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5"/>
      <c r="M273" s="3"/>
      <c r="S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</row>
    <row r="274" spans="1:10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5"/>
      <c r="M274" s="3"/>
      <c r="S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</row>
    <row r="275" spans="1:10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5"/>
      <c r="M275" s="3"/>
      <c r="S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</row>
    <row r="276" spans="1:10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5"/>
      <c r="M276" s="3"/>
      <c r="S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</row>
    <row r="277" spans="1:10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5"/>
      <c r="M277" s="3"/>
      <c r="S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</row>
    <row r="278" spans="1:10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5"/>
      <c r="M278" s="3"/>
      <c r="S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</row>
    <row r="279" spans="1:10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5"/>
      <c r="M279" s="3"/>
      <c r="S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</row>
    <row r="280" spans="1:10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5"/>
      <c r="M280" s="3"/>
      <c r="S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</row>
    <row r="281" spans="1:10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5"/>
      <c r="M281" s="3"/>
      <c r="S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</row>
    <row r="282" spans="1:10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5"/>
      <c r="M282" s="3"/>
      <c r="S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</row>
    <row r="283" spans="1:10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5"/>
      <c r="M283" s="3"/>
      <c r="S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</row>
    <row r="284" spans="1:10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5"/>
      <c r="M284" s="3"/>
      <c r="S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</row>
    <row r="285" spans="1:10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5"/>
      <c r="M285" s="3"/>
      <c r="S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</row>
    <row r="286" spans="1:10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5"/>
      <c r="M286" s="3"/>
      <c r="S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</row>
    <row r="287" spans="1:10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5"/>
      <c r="M287" s="3"/>
      <c r="S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</row>
    <row r="288" spans="1:10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5"/>
      <c r="M288" s="3"/>
      <c r="S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</row>
    <row r="289" spans="1:10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5"/>
      <c r="M289" s="3"/>
      <c r="S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</row>
    <row r="290" spans="1:10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5"/>
      <c r="M290" s="3"/>
      <c r="S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</row>
    <row r="291" spans="1:10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5"/>
      <c r="M291" s="3"/>
      <c r="S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</row>
    <row r="292" spans="1:10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5"/>
      <c r="M292" s="3"/>
      <c r="S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</row>
    <row r="293" spans="1:10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5"/>
      <c r="M293" s="3"/>
      <c r="S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</row>
    <row r="294" spans="1:10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5"/>
      <c r="M294" s="3"/>
      <c r="S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</row>
    <row r="295" spans="1:10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5"/>
      <c r="M295" s="3"/>
      <c r="S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</row>
    <row r="296" spans="1:10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5"/>
      <c r="M296" s="3"/>
      <c r="S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</row>
    <row r="297" spans="1:10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5"/>
      <c r="M297" s="3"/>
      <c r="S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</row>
    <row r="298" spans="1:10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5"/>
      <c r="M298" s="3"/>
      <c r="S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</row>
    <row r="299" spans="1:10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5"/>
      <c r="M299" s="3"/>
      <c r="S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</row>
    <row r="300" spans="1:10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5"/>
      <c r="M300" s="3"/>
      <c r="S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</row>
    <row r="301" spans="1:10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5"/>
      <c r="M301" s="3"/>
      <c r="S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</row>
    <row r="302" spans="1:10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5"/>
      <c r="M302" s="3"/>
      <c r="S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</row>
    <row r="303" spans="1:10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5"/>
      <c r="M303" s="3"/>
      <c r="S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</row>
    <row r="304" spans="1:10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5"/>
      <c r="M304" s="3"/>
      <c r="S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</row>
    <row r="305" spans="1:10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5"/>
      <c r="M305" s="3"/>
      <c r="S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</row>
    <row r="306" spans="1:1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5"/>
      <c r="M306" s="3"/>
      <c r="S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</row>
    <row r="307" spans="1:10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5"/>
      <c r="M307" s="3"/>
      <c r="S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</row>
    <row r="308" spans="1:10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5"/>
      <c r="M308" s="3"/>
      <c r="S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</row>
    <row r="309" spans="1:10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5"/>
      <c r="M309" s="3"/>
      <c r="S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</row>
    <row r="310" spans="1:10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5"/>
      <c r="M310" s="3"/>
      <c r="S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</row>
    <row r="311" spans="1:10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5"/>
      <c r="M311" s="3"/>
      <c r="S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</row>
    <row r="312" spans="1:10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5"/>
      <c r="M312" s="3"/>
      <c r="S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</row>
    <row r="313" spans="1:10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5"/>
      <c r="M313" s="3"/>
      <c r="S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</row>
    <row r="314" spans="1:10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5"/>
      <c r="M314" s="3"/>
      <c r="S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</row>
    <row r="315" spans="1:10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5"/>
      <c r="M315" s="3"/>
      <c r="S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</row>
    <row r="316" spans="1:10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5"/>
      <c r="M316" s="3"/>
      <c r="S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</row>
    <row r="317" spans="1:10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5"/>
      <c r="M317" s="3"/>
      <c r="S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</row>
    <row r="318" spans="1:10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5"/>
      <c r="M318" s="3"/>
      <c r="S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</row>
    <row r="319" spans="1:10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5"/>
      <c r="M319" s="3"/>
      <c r="S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</row>
    <row r="320" spans="1:10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5"/>
      <c r="M320" s="3"/>
      <c r="S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</row>
    <row r="321" spans="1:10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5"/>
      <c r="M321" s="3"/>
      <c r="S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</row>
    <row r="322" spans="1:10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5"/>
      <c r="M322" s="3"/>
      <c r="S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</row>
    <row r="323" spans="1:10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5"/>
      <c r="M323" s="3"/>
      <c r="S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</row>
    <row r="324" spans="1:10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5"/>
      <c r="M324" s="3"/>
      <c r="S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</row>
    <row r="325" spans="1:10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5"/>
      <c r="M325" s="3"/>
      <c r="S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</row>
    <row r="326" spans="1:10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5"/>
      <c r="M326" s="3"/>
      <c r="S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</row>
    <row r="327" spans="1:10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5"/>
      <c r="M327" s="3"/>
      <c r="S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</row>
    <row r="328" spans="1:10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5"/>
      <c r="M328" s="3"/>
      <c r="S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</row>
    <row r="329" spans="1:10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5"/>
      <c r="M329" s="3"/>
      <c r="S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</row>
    <row r="330" spans="1:10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5"/>
      <c r="M330" s="3"/>
      <c r="S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</row>
    <row r="331" spans="1:10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5"/>
      <c r="M331" s="3"/>
      <c r="S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</row>
    <row r="332" spans="1:10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5"/>
      <c r="M332" s="3"/>
      <c r="S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</row>
    <row r="333" spans="1:10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5"/>
      <c r="M333" s="3"/>
      <c r="S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</row>
    <row r="334" spans="1:10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5"/>
      <c r="M334" s="3"/>
      <c r="S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</row>
    <row r="335" spans="1:10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5"/>
      <c r="M335" s="3"/>
      <c r="S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</row>
    <row r="336" spans="1:10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5"/>
      <c r="M336" s="3"/>
      <c r="S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</row>
    <row r="337" spans="1:10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5"/>
      <c r="M337" s="3"/>
      <c r="S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</row>
    <row r="338" spans="1:10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5"/>
      <c r="M338" s="3"/>
      <c r="S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</row>
    <row r="339" spans="1:10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5"/>
      <c r="M339" s="3"/>
      <c r="S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</row>
    <row r="340" spans="1:10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5"/>
      <c r="M340" s="3"/>
      <c r="S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</row>
    <row r="341" spans="1:10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5"/>
      <c r="M341" s="3"/>
      <c r="S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</row>
    <row r="342" spans="1:10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5"/>
      <c r="M342" s="3"/>
      <c r="S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</row>
    <row r="343" spans="1:10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5"/>
      <c r="M343" s="3"/>
      <c r="S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</row>
    <row r="344" spans="1:10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5"/>
      <c r="M344" s="3"/>
      <c r="S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</row>
    <row r="345" spans="1:10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5"/>
      <c r="M345" s="3"/>
      <c r="S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</row>
    <row r="346" spans="1:10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5"/>
      <c r="M346" s="3"/>
      <c r="S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</row>
    <row r="347" spans="1:10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5"/>
      <c r="M347" s="3"/>
      <c r="S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</row>
    <row r="348" spans="1:10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5"/>
      <c r="M348" s="3"/>
      <c r="S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</row>
    <row r="349" spans="1:10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5"/>
      <c r="M349" s="3"/>
      <c r="S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</row>
    <row r="350" spans="1:10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5"/>
      <c r="M350" s="3"/>
      <c r="S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</row>
    <row r="351" spans="1:10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5"/>
      <c r="M351" s="3"/>
      <c r="S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</row>
    <row r="352" spans="1:10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5"/>
      <c r="M352" s="3"/>
      <c r="S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</row>
    <row r="353" spans="1:10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5"/>
      <c r="M353" s="3"/>
      <c r="S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</row>
    <row r="354" spans="1:10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5"/>
      <c r="M354" s="3"/>
      <c r="S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</row>
    <row r="355" spans="1:10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5"/>
      <c r="M355" s="3"/>
      <c r="S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</row>
    <row r="356" spans="1:10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5"/>
      <c r="M356" s="3"/>
      <c r="S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</row>
    <row r="357" spans="1:10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5"/>
      <c r="M357" s="3"/>
      <c r="S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</row>
    <row r="358" spans="1:10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5"/>
      <c r="M358" s="3"/>
      <c r="S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</row>
    <row r="359" spans="1:10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5"/>
      <c r="M359" s="3"/>
      <c r="S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</row>
    <row r="360" spans="1:10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5"/>
      <c r="M360" s="3"/>
      <c r="S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</row>
    <row r="361" spans="1:10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5"/>
      <c r="M361" s="3"/>
      <c r="S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</row>
    <row r="362" spans="1:10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5"/>
      <c r="M362" s="3"/>
      <c r="S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</row>
    <row r="363" spans="1:10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5"/>
      <c r="M363" s="3"/>
      <c r="S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</row>
    <row r="364" spans="1:10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5"/>
      <c r="M364" s="3"/>
      <c r="S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</row>
    <row r="365" spans="1:10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5"/>
      <c r="M365" s="3"/>
      <c r="S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</row>
    <row r="366" spans="1:10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5"/>
      <c r="M366" s="3"/>
      <c r="S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</row>
    <row r="367" spans="1:10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5"/>
      <c r="M367" s="3"/>
      <c r="S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</row>
    <row r="368" spans="1:10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5"/>
      <c r="M368" s="3"/>
      <c r="S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</row>
    <row r="369" spans="1:10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5"/>
      <c r="M369" s="3"/>
      <c r="S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</row>
    <row r="370" spans="1:10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5"/>
      <c r="M370" s="3"/>
      <c r="S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</row>
    <row r="371" spans="1:10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5"/>
      <c r="M371" s="3"/>
      <c r="S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</row>
    <row r="372" spans="1:10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5"/>
      <c r="M372" s="3"/>
      <c r="S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</row>
    <row r="373" spans="1:10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5"/>
      <c r="M373" s="3"/>
      <c r="S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</row>
    <row r="374" spans="1:10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5"/>
      <c r="M374" s="3"/>
      <c r="S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</row>
    <row r="375" spans="1:10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5"/>
      <c r="M375" s="3"/>
      <c r="S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</row>
    <row r="376" spans="1:10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5"/>
      <c r="M376" s="3"/>
      <c r="S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</row>
    <row r="377" spans="1:10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5"/>
      <c r="M377" s="3"/>
      <c r="S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</row>
    <row r="378" spans="1:10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5"/>
      <c r="M378" s="3"/>
      <c r="S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</row>
    <row r="379" spans="1:10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5"/>
      <c r="M379" s="3"/>
      <c r="S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</row>
    <row r="380" spans="1:10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5"/>
      <c r="M380" s="3"/>
      <c r="S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</row>
    <row r="381" spans="1:10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5"/>
      <c r="M381" s="3"/>
      <c r="S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</row>
    <row r="382" spans="1:10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5"/>
      <c r="M382" s="3"/>
      <c r="S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</row>
    <row r="383" spans="1:10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5"/>
      <c r="M383" s="3"/>
      <c r="S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</row>
    <row r="384" spans="1:10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5"/>
      <c r="M384" s="3"/>
      <c r="S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</row>
    <row r="385" spans="1:10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5"/>
      <c r="M385" s="3"/>
      <c r="S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</row>
    <row r="386" spans="1:10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5"/>
      <c r="M386" s="3"/>
      <c r="S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</row>
    <row r="387" spans="1:10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5"/>
      <c r="M387" s="3"/>
      <c r="S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</row>
    <row r="388" spans="1:10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5"/>
      <c r="M388" s="3"/>
      <c r="S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</row>
    <row r="389" spans="1:10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5"/>
      <c r="M389" s="3"/>
      <c r="S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</row>
    <row r="390" spans="1:10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5"/>
      <c r="M390" s="3"/>
      <c r="S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</row>
    <row r="391" spans="1:10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5"/>
      <c r="M391" s="3"/>
      <c r="S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</row>
    <row r="392" spans="1:10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5"/>
      <c r="M392" s="3"/>
      <c r="S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</row>
    <row r="393" spans="1:10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5"/>
      <c r="M393" s="3"/>
      <c r="S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</row>
    <row r="394" spans="1:10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5"/>
      <c r="M394" s="3"/>
      <c r="S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</row>
    <row r="395" spans="1:10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5"/>
      <c r="M395" s="3"/>
      <c r="S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</row>
    <row r="396" spans="1:10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5"/>
      <c r="M396" s="3"/>
      <c r="S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</row>
    <row r="397" spans="1:10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5"/>
      <c r="M397" s="3"/>
      <c r="S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</row>
    <row r="398" spans="1:10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5"/>
      <c r="M398" s="3"/>
      <c r="S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</row>
    <row r="399" spans="1:10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5"/>
      <c r="M399" s="3"/>
      <c r="S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</row>
    <row r="400" spans="1:10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5"/>
      <c r="M400" s="3"/>
      <c r="S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</row>
    <row r="401" spans="1:10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5"/>
      <c r="M401" s="3"/>
      <c r="S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</row>
    <row r="402" spans="1:10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5"/>
      <c r="M402" s="3"/>
      <c r="S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</row>
    <row r="403" spans="1:10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5"/>
      <c r="M403" s="3"/>
      <c r="S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</row>
    <row r="404" spans="1:10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5"/>
      <c r="M404" s="3"/>
      <c r="S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</row>
    <row r="405" spans="1:10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5"/>
      <c r="M405" s="3"/>
      <c r="S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</row>
    <row r="406" spans="1:1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5"/>
      <c r="M406" s="3"/>
      <c r="S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</row>
    <row r="407" spans="1:10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5"/>
      <c r="M407" s="3"/>
      <c r="S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</row>
    <row r="408" spans="1:10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5"/>
      <c r="M408" s="3"/>
      <c r="S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</row>
    <row r="409" spans="1:10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5"/>
      <c r="M409" s="3"/>
      <c r="S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</row>
    <row r="410" spans="1:10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5"/>
      <c r="M410" s="3"/>
      <c r="S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</row>
    <row r="411" spans="1:10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5"/>
      <c r="M411" s="3"/>
      <c r="S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</row>
    <row r="412" spans="1:10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5"/>
      <c r="M412" s="3"/>
      <c r="S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</row>
    <row r="413" spans="1:10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5"/>
      <c r="M413" s="3"/>
      <c r="S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</row>
    <row r="414" spans="1:10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5"/>
      <c r="M414" s="3"/>
      <c r="S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</row>
    <row r="415" spans="1:10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5"/>
      <c r="M415" s="3"/>
      <c r="S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</row>
    <row r="416" spans="1:10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5"/>
      <c r="M416" s="3"/>
      <c r="S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</row>
    <row r="417" spans="1:10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5"/>
      <c r="M417" s="3"/>
      <c r="S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</row>
    <row r="418" spans="1:10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5"/>
      <c r="M418" s="3"/>
      <c r="S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</row>
    <row r="419" spans="1:10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5"/>
      <c r="M419" s="3"/>
      <c r="S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</row>
    <row r="420" spans="1:10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5"/>
      <c r="M420" s="3"/>
      <c r="S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</row>
    <row r="421" spans="1:10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5"/>
      <c r="M421" s="3"/>
      <c r="S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</row>
    <row r="422" spans="1:10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5"/>
      <c r="M422" s="3"/>
      <c r="S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</row>
    <row r="423" spans="1:10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5"/>
      <c r="M423" s="3"/>
      <c r="S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</row>
    <row r="424" spans="1:10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5"/>
      <c r="M424" s="3"/>
      <c r="S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</row>
    <row r="425" spans="1:10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5"/>
      <c r="M425" s="3"/>
      <c r="S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</row>
    <row r="426" spans="1:10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5"/>
      <c r="M426" s="3"/>
      <c r="S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</row>
    <row r="427" spans="1:10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5"/>
      <c r="M427" s="3"/>
      <c r="S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</row>
    <row r="428" spans="1:10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5"/>
      <c r="M428" s="3"/>
      <c r="S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</row>
    <row r="429" spans="1:10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5"/>
      <c r="M429" s="3"/>
      <c r="S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</row>
    <row r="430" spans="1:10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5"/>
      <c r="M430" s="3"/>
      <c r="S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</row>
    <row r="431" spans="1:10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5"/>
      <c r="M431" s="3"/>
      <c r="S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</row>
    <row r="432" spans="1:10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5"/>
      <c r="M432" s="3"/>
      <c r="S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</row>
    <row r="433" spans="1:10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5"/>
      <c r="M433" s="3"/>
      <c r="S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</row>
    <row r="434" spans="1:10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5"/>
      <c r="M434" s="3"/>
      <c r="S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</row>
    <row r="435" spans="1:10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5"/>
      <c r="M435" s="3"/>
      <c r="S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</row>
    <row r="436" spans="1:10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5"/>
      <c r="M436" s="3"/>
      <c r="S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</row>
    <row r="437" spans="1:10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5"/>
      <c r="M437" s="3"/>
      <c r="S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</row>
    <row r="438" spans="1:10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5"/>
      <c r="M438" s="3"/>
      <c r="S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</row>
    <row r="439" spans="1:10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5"/>
      <c r="M439" s="3"/>
      <c r="S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</row>
    <row r="440" spans="1:10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5"/>
      <c r="M440" s="3"/>
      <c r="S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</row>
    <row r="441" spans="1:10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5"/>
      <c r="M441" s="3"/>
      <c r="S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</row>
    <row r="442" spans="1:10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5"/>
      <c r="M442" s="3"/>
      <c r="S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</row>
    <row r="443" spans="1:10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5"/>
      <c r="M443" s="3"/>
      <c r="S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</row>
    <row r="444" spans="1:10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5"/>
      <c r="M444" s="3"/>
      <c r="S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</row>
    <row r="445" spans="1:10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5"/>
      <c r="M445" s="3"/>
      <c r="S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</row>
    <row r="446" spans="1:10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5"/>
      <c r="M446" s="3"/>
      <c r="S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</row>
    <row r="447" spans="1:10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5"/>
      <c r="M447" s="3"/>
      <c r="S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</row>
    <row r="448" spans="1:10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5"/>
      <c r="M448" s="3"/>
      <c r="S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</row>
    <row r="449" spans="1:10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5"/>
      <c r="M449" s="3"/>
      <c r="S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</row>
    <row r="450" spans="1:10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5"/>
      <c r="M450" s="3"/>
      <c r="S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</row>
    <row r="451" spans="1:10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5"/>
      <c r="M451" s="3"/>
      <c r="S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</row>
    <row r="452" spans="1:10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5"/>
      <c r="M452" s="3"/>
      <c r="S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</row>
    <row r="453" spans="1:10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5"/>
      <c r="M453" s="3"/>
      <c r="S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</row>
    <row r="454" spans="1:10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5"/>
      <c r="M454" s="3"/>
      <c r="S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</row>
    <row r="455" spans="1:10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5"/>
      <c r="M455" s="3"/>
      <c r="S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</row>
    <row r="456" spans="1:10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5"/>
      <c r="M456" s="3"/>
      <c r="S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</row>
    <row r="457" spans="1:10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5"/>
      <c r="M457" s="3"/>
      <c r="S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</row>
    <row r="458" spans="1:10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5"/>
      <c r="M458" s="3"/>
      <c r="S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</row>
    <row r="459" spans="1:10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5"/>
      <c r="M459" s="3"/>
      <c r="S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</row>
    <row r="460" spans="1:10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5"/>
      <c r="M460" s="3"/>
      <c r="S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</row>
    <row r="461" spans="1:10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5"/>
      <c r="M461" s="3"/>
      <c r="S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</row>
    <row r="462" spans="1:10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5"/>
      <c r="M462" s="3"/>
      <c r="S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</row>
    <row r="463" spans="1:10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5"/>
      <c r="M463" s="3"/>
      <c r="S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</row>
    <row r="464" spans="1:10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5"/>
      <c r="M464" s="3"/>
      <c r="S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</row>
    <row r="465" spans="1:10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5"/>
      <c r="M465" s="3"/>
      <c r="S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</row>
    <row r="466" spans="1:10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5"/>
      <c r="M466" s="3"/>
      <c r="S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</row>
    <row r="467" spans="1:10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5"/>
      <c r="M467" s="3"/>
      <c r="S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</row>
    <row r="468" spans="1:10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5"/>
      <c r="M468" s="3"/>
      <c r="S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</row>
    <row r="469" spans="1:10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5"/>
      <c r="M469" s="3"/>
      <c r="S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</row>
    <row r="470" spans="1:10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5"/>
      <c r="M470" s="3"/>
      <c r="S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</row>
    <row r="471" spans="1:10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5"/>
      <c r="M471" s="3"/>
      <c r="S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</row>
    <row r="472" spans="1:10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5"/>
      <c r="M472" s="3"/>
      <c r="S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</row>
    <row r="473" spans="1:10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5"/>
      <c r="M473" s="3"/>
      <c r="S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</row>
    <row r="474" spans="1:10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5"/>
      <c r="M474" s="3"/>
      <c r="S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</row>
    <row r="475" spans="1:10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5"/>
      <c r="M475" s="3"/>
      <c r="S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</row>
    <row r="476" spans="1:10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5"/>
      <c r="M476" s="3"/>
      <c r="S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</row>
    <row r="477" spans="1:10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5"/>
      <c r="M477" s="3"/>
      <c r="S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</row>
    <row r="478" spans="1:10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5"/>
      <c r="M478" s="3"/>
      <c r="S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</row>
    <row r="479" spans="1:10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5"/>
      <c r="M479" s="3"/>
      <c r="S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</row>
    <row r="480" spans="1:10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5"/>
      <c r="M480" s="3"/>
      <c r="S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</row>
    <row r="481" spans="1:10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5"/>
      <c r="M481" s="3"/>
      <c r="S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</row>
    <row r="482" spans="1:10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5"/>
      <c r="M482" s="3"/>
      <c r="S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</row>
    <row r="483" spans="1:10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5"/>
      <c r="M483" s="3"/>
      <c r="S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</row>
    <row r="484" spans="1:10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5"/>
      <c r="M484" s="3"/>
      <c r="S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</row>
    <row r="485" spans="1:10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5"/>
      <c r="M485" s="3"/>
      <c r="S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</row>
    <row r="486" spans="1:10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5"/>
      <c r="M486" s="3"/>
      <c r="S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</row>
    <row r="487" spans="1:10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5"/>
      <c r="M487" s="3"/>
      <c r="S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</row>
    <row r="488" spans="1:10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5"/>
      <c r="M488" s="3"/>
      <c r="S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</row>
    <row r="489" spans="1:10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5"/>
      <c r="M489" s="3"/>
      <c r="S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</row>
    <row r="490" spans="1:10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5"/>
      <c r="M490" s="3"/>
      <c r="S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</row>
    <row r="491" spans="1:10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5"/>
      <c r="M491" s="3"/>
      <c r="S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</row>
    <row r="492" spans="1:10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5"/>
      <c r="M492" s="3"/>
      <c r="S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</row>
    <row r="493" spans="1:10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5"/>
      <c r="M493" s="3"/>
      <c r="S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</row>
    <row r="494" spans="1:10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5"/>
      <c r="M494" s="3"/>
      <c r="S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</row>
    <row r="495" spans="1:10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5"/>
      <c r="M495" s="3"/>
      <c r="S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</row>
    <row r="496" spans="1:10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5"/>
      <c r="M496" s="3"/>
      <c r="S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</row>
    <row r="497" spans="1:10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5"/>
      <c r="M497" s="3"/>
      <c r="S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</row>
    <row r="498" spans="1:10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5"/>
      <c r="M498" s="3"/>
      <c r="S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</row>
    <row r="499" spans="1:10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5"/>
      <c r="M499" s="3"/>
      <c r="S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</row>
    <row r="500" spans="1:10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5"/>
      <c r="M500" s="3"/>
      <c r="S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</row>
    <row r="501" spans="1:10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5"/>
      <c r="M501" s="3"/>
      <c r="S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</row>
    <row r="502" spans="1:10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5"/>
      <c r="M502" s="3"/>
      <c r="S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</row>
    <row r="503" spans="1:10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5"/>
      <c r="M503" s="3"/>
      <c r="S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</row>
    <row r="504" spans="1:10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5"/>
      <c r="M504" s="3"/>
      <c r="S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</row>
    <row r="505" spans="1:10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5"/>
      <c r="M505" s="3"/>
      <c r="S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</row>
    <row r="506" spans="1:1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5"/>
      <c r="M506" s="3"/>
      <c r="S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</row>
    <row r="507" spans="1:10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5"/>
      <c r="M507" s="3"/>
      <c r="S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</row>
    <row r="508" spans="1:10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5"/>
      <c r="M508" s="3"/>
      <c r="S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</row>
    <row r="509" spans="1:10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5"/>
      <c r="M509" s="3"/>
      <c r="S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</row>
    <row r="510" spans="1:10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5"/>
      <c r="M510" s="3"/>
      <c r="S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</row>
    <row r="511" spans="1:10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5"/>
      <c r="M511" s="3"/>
      <c r="S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</row>
    <row r="512" spans="1:10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5"/>
      <c r="M512" s="3"/>
      <c r="S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</row>
    <row r="513" spans="1:10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5"/>
      <c r="M513" s="3"/>
      <c r="S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</row>
    <row r="514" spans="1:10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5"/>
      <c r="M514" s="3"/>
      <c r="S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</row>
    <row r="515" spans="1:10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5"/>
      <c r="M515" s="3"/>
      <c r="S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</row>
    <row r="516" spans="1:10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5"/>
      <c r="M516" s="3"/>
      <c r="S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</row>
    <row r="517" spans="1:10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5"/>
      <c r="M517" s="3"/>
      <c r="S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</row>
    <row r="518" spans="1:10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5"/>
      <c r="M518" s="3"/>
      <c r="S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</row>
    <row r="519" spans="1:10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5"/>
      <c r="M519" s="3"/>
      <c r="S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</row>
    <row r="520" spans="1:10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5"/>
      <c r="M520" s="3"/>
      <c r="S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</row>
    <row r="521" spans="1:10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5"/>
      <c r="M521" s="3"/>
      <c r="S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</row>
    <row r="522" spans="1:10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5"/>
      <c r="M522" s="3"/>
      <c r="S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</row>
    <row r="523" spans="1:10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5"/>
      <c r="M523" s="3"/>
      <c r="S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</row>
    <row r="524" spans="1:10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5"/>
      <c r="M524" s="3"/>
      <c r="S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</row>
    <row r="525" spans="1:10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5"/>
      <c r="M525" s="3"/>
      <c r="S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</row>
    <row r="526" spans="1:10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5"/>
      <c r="M526" s="3"/>
      <c r="S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</row>
    <row r="527" spans="1:10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5"/>
      <c r="M527" s="3"/>
      <c r="S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</row>
    <row r="528" spans="1:10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5"/>
      <c r="M528" s="3"/>
      <c r="S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</row>
    <row r="529" spans="1:10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5"/>
      <c r="M529" s="3"/>
      <c r="S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</row>
    <row r="530" spans="1:10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5"/>
      <c r="M530" s="3"/>
      <c r="S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</row>
    <row r="531" spans="1:10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5"/>
      <c r="M531" s="3"/>
      <c r="S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</row>
    <row r="532" spans="1:10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5"/>
      <c r="M532" s="3"/>
      <c r="S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</row>
    <row r="533" spans="1:10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5"/>
      <c r="M533" s="3"/>
      <c r="S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</row>
    <row r="534" spans="1:10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5"/>
      <c r="M534" s="3"/>
      <c r="S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</row>
    <row r="535" spans="1:10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5"/>
      <c r="M535" s="3"/>
      <c r="S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</row>
    <row r="536" spans="1:10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5"/>
      <c r="M536" s="3"/>
      <c r="S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</row>
    <row r="537" spans="1:10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5"/>
      <c r="M537" s="3"/>
      <c r="S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</row>
    <row r="538" spans="1:10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5"/>
      <c r="M538" s="3"/>
      <c r="S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</row>
    <row r="539" spans="1:10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5"/>
      <c r="M539" s="3"/>
      <c r="S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</row>
    <row r="540" spans="1:10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5"/>
      <c r="M540" s="3"/>
      <c r="S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</row>
    <row r="541" spans="1:10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5"/>
      <c r="M541" s="3"/>
      <c r="S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</row>
    <row r="542" spans="1:10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5"/>
      <c r="M542" s="3"/>
      <c r="S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</row>
    <row r="543" spans="1:10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5"/>
      <c r="M543" s="3"/>
      <c r="S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</row>
    <row r="544" spans="1:10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5"/>
      <c r="M544" s="3"/>
      <c r="S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</row>
    <row r="545" spans="1:10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5"/>
      <c r="M545" s="3"/>
      <c r="S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</row>
    <row r="546" spans="1:10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5"/>
      <c r="M546" s="3"/>
      <c r="S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</row>
    <row r="547" spans="1:10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5"/>
      <c r="M547" s="3"/>
      <c r="S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</row>
    <row r="548" spans="1:10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5"/>
      <c r="M548" s="3"/>
      <c r="S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</row>
    <row r="549" spans="1:10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5"/>
      <c r="M549" s="3"/>
      <c r="S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</row>
    <row r="550" spans="1:10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5"/>
      <c r="M550" s="3"/>
      <c r="S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</row>
    <row r="551" spans="1:10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5"/>
      <c r="M551" s="3"/>
      <c r="S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</row>
    <row r="552" spans="1:10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5"/>
      <c r="M552" s="3"/>
      <c r="S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</row>
    <row r="553" spans="1:10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5"/>
      <c r="M553" s="3"/>
      <c r="S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</row>
    <row r="554" spans="1:10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5"/>
      <c r="M554" s="3"/>
      <c r="S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</row>
    <row r="555" spans="1:10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5"/>
      <c r="M555" s="3"/>
      <c r="S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</row>
    <row r="556" spans="1:10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5"/>
      <c r="M556" s="3"/>
      <c r="S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</row>
    <row r="557" spans="1:10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5"/>
      <c r="M557" s="3"/>
      <c r="S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</row>
    <row r="558" spans="1:10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5"/>
      <c r="M558" s="3"/>
      <c r="S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</row>
    <row r="559" spans="1:10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5"/>
      <c r="M559" s="3"/>
      <c r="S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</row>
    <row r="560" spans="1:10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5"/>
      <c r="M560" s="3"/>
      <c r="S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</row>
    <row r="561" spans="1:10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5"/>
      <c r="M561" s="3"/>
      <c r="S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</row>
    <row r="562" spans="1:10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5"/>
      <c r="M562" s="3"/>
      <c r="S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</row>
    <row r="563" spans="1:10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5"/>
      <c r="M563" s="3"/>
      <c r="S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</row>
    <row r="564" spans="1:10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5"/>
      <c r="M564" s="3"/>
      <c r="S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</row>
    <row r="565" spans="1:10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5"/>
      <c r="M565" s="3"/>
      <c r="S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</row>
    <row r="566" spans="1:10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5"/>
      <c r="M566" s="3"/>
      <c r="S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</row>
    <row r="567" spans="1:10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5"/>
      <c r="M567" s="3"/>
      <c r="S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</row>
    <row r="568" spans="1:10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5"/>
      <c r="M568" s="3"/>
      <c r="S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</row>
    <row r="569" spans="1:10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5"/>
      <c r="M569" s="3"/>
      <c r="S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</row>
    <row r="570" spans="1:10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5"/>
      <c r="M570" s="3"/>
      <c r="S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</row>
    <row r="571" spans="1:10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5"/>
      <c r="M571" s="3"/>
      <c r="S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</row>
    <row r="572" spans="1:10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5"/>
      <c r="M572" s="3"/>
      <c r="S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</row>
    <row r="573" spans="1:10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5"/>
      <c r="M573" s="3"/>
      <c r="S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</row>
    <row r="574" spans="1:10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5"/>
      <c r="M574" s="3"/>
      <c r="S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</row>
    <row r="575" spans="1:10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5"/>
      <c r="M575" s="3"/>
      <c r="S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</row>
    <row r="576" spans="1:10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5"/>
      <c r="M576" s="3"/>
      <c r="S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</row>
    <row r="577" spans="1:10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5"/>
      <c r="M577" s="3"/>
      <c r="S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</row>
    <row r="578" spans="1:10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5"/>
      <c r="M578" s="3"/>
      <c r="S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</row>
    <row r="579" spans="1:10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5"/>
      <c r="M579" s="3"/>
      <c r="S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</row>
    <row r="580" spans="1:10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5"/>
      <c r="M580" s="3"/>
      <c r="S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</row>
    <row r="581" spans="1:10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5"/>
      <c r="M581" s="3"/>
      <c r="S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</row>
    <row r="582" spans="1:10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5"/>
      <c r="M582" s="3"/>
      <c r="S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</row>
    <row r="583" spans="1:10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5"/>
      <c r="M583" s="3"/>
      <c r="S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</row>
    <row r="584" spans="1:10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5"/>
      <c r="M584" s="3"/>
      <c r="S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</row>
    <row r="585" spans="1:10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5"/>
      <c r="M585" s="3"/>
      <c r="S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</row>
    <row r="586" spans="1:10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5"/>
      <c r="M586" s="3"/>
      <c r="S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</row>
    <row r="587" spans="1:10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5"/>
      <c r="M587" s="3"/>
      <c r="S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</row>
    <row r="588" spans="1:10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5"/>
      <c r="M588" s="3"/>
      <c r="S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</row>
    <row r="589" spans="1:10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5"/>
      <c r="M589" s="3"/>
      <c r="S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</row>
    <row r="590" spans="1:10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5"/>
      <c r="M590" s="3"/>
      <c r="S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</row>
    <row r="591" spans="1:10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5"/>
      <c r="M591" s="3"/>
      <c r="S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</row>
    <row r="592" spans="1:10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5"/>
      <c r="M592" s="3"/>
      <c r="S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</row>
    <row r="593" spans="1:10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5"/>
      <c r="M593" s="3"/>
      <c r="S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</row>
    <row r="594" spans="1:10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5"/>
      <c r="M594" s="3"/>
      <c r="S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</row>
    <row r="595" spans="1:10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5"/>
      <c r="M595" s="3"/>
      <c r="S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</row>
    <row r="596" spans="1:10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5"/>
      <c r="M596" s="3"/>
      <c r="S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</row>
    <row r="597" spans="1:10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5"/>
      <c r="M597" s="3"/>
      <c r="S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</row>
    <row r="598" spans="1:10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5"/>
      <c r="M598" s="3"/>
      <c r="S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</row>
    <row r="599" spans="1:10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5"/>
      <c r="M599" s="3"/>
      <c r="S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</row>
    <row r="600" spans="1:10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5"/>
      <c r="M600" s="3"/>
      <c r="S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</row>
    <row r="601" spans="1:10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5"/>
      <c r="M601" s="3"/>
      <c r="S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</row>
    <row r="602" spans="1:10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5"/>
      <c r="M602" s="3"/>
      <c r="S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</row>
    <row r="603" spans="1:10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5"/>
      <c r="M603" s="3"/>
      <c r="S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</row>
    <row r="604" spans="1:10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5"/>
      <c r="M604" s="3"/>
      <c r="S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</row>
    <row r="605" spans="1:10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5"/>
      <c r="M605" s="3"/>
      <c r="S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</row>
    <row r="606" spans="1:1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5"/>
      <c r="M606" s="3"/>
      <c r="S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</row>
    <row r="607" spans="1:10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5"/>
      <c r="M607" s="3"/>
      <c r="S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</row>
    <row r="608" spans="1:10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5"/>
      <c r="M608" s="3"/>
      <c r="S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</row>
    <row r="609" spans="1:10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5"/>
      <c r="M609" s="3"/>
      <c r="S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</row>
    <row r="610" spans="1:10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5"/>
      <c r="M610" s="3"/>
      <c r="S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</row>
    <row r="611" spans="1:10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5"/>
      <c r="M611" s="3"/>
      <c r="S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</row>
    <row r="612" spans="1:10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5"/>
      <c r="M612" s="3"/>
      <c r="S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</row>
    <row r="613" spans="1:10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5"/>
      <c r="M613" s="3"/>
      <c r="S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</row>
    <row r="614" spans="1:10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5"/>
      <c r="M614" s="3"/>
      <c r="S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</row>
    <row r="615" spans="1:10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5"/>
      <c r="M615" s="3"/>
      <c r="S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</row>
    <row r="616" spans="1:10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5"/>
      <c r="M616" s="3"/>
      <c r="S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</row>
    <row r="617" spans="1:10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5"/>
      <c r="M617" s="3"/>
      <c r="S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</row>
    <row r="618" spans="1:10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5"/>
      <c r="M618" s="3"/>
      <c r="S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</row>
    <row r="619" spans="1:10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5"/>
      <c r="M619" s="3"/>
      <c r="S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</row>
    <row r="620" spans="1:10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5"/>
      <c r="M620" s="3"/>
      <c r="S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</row>
    <row r="621" spans="1:10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5"/>
      <c r="M621" s="3"/>
      <c r="S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</row>
    <row r="622" spans="1:10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5"/>
      <c r="M622" s="3"/>
      <c r="S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</row>
    <row r="623" spans="1:106">
      <c r="K623" s="3"/>
      <c r="L623" s="35"/>
      <c r="M623" s="3"/>
      <c r="S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</row>
    <row r="624" spans="1:106">
      <c r="K624" s="3"/>
      <c r="L624" s="35"/>
      <c r="M624" s="3"/>
      <c r="S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</row>
    <row r="625" spans="11:106">
      <c r="K625" s="3"/>
      <c r="L625" s="35"/>
      <c r="M625" s="3"/>
      <c r="S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</row>
    <row r="626" spans="11:106">
      <c r="K626" s="3"/>
      <c r="L626" s="35"/>
      <c r="M626" s="3"/>
      <c r="S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</row>
    <row r="627" spans="11:106">
      <c r="K627" s="3"/>
      <c r="L627" s="35"/>
      <c r="M627" s="3"/>
      <c r="S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</row>
    <row r="628" spans="11:106">
      <c r="K628" s="3"/>
      <c r="L628" s="35"/>
      <c r="M628" s="3"/>
      <c r="S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</row>
    <row r="629" spans="11:106">
      <c r="K629" s="3"/>
      <c r="L629" s="35"/>
      <c r="M629" s="3"/>
      <c r="S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</row>
    <row r="630" spans="11:106">
      <c r="K630" s="3"/>
      <c r="L630" s="35"/>
      <c r="M630" s="3"/>
      <c r="S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</row>
    <row r="631" spans="11:106">
      <c r="K631" s="3"/>
      <c r="L631" s="35"/>
      <c r="M631" s="3"/>
      <c r="S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</row>
    <row r="632" spans="11:106">
      <c r="K632" s="3"/>
      <c r="L632" s="35"/>
      <c r="M632" s="3"/>
      <c r="S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</row>
    <row r="633" spans="11:106">
      <c r="K633" s="3"/>
      <c r="L633" s="35"/>
      <c r="M633" s="3"/>
      <c r="S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</row>
    <row r="634" spans="11:106">
      <c r="K634" s="3"/>
      <c r="L634" s="35"/>
      <c r="M634" s="3"/>
      <c r="S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</row>
    <row r="635" spans="11:106">
      <c r="K635" s="3"/>
      <c r="L635" s="35"/>
      <c r="M635" s="3"/>
      <c r="S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</row>
    <row r="636" spans="11:106">
      <c r="K636" s="3"/>
      <c r="L636" s="35"/>
      <c r="M636" s="3"/>
      <c r="S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</row>
    <row r="637" spans="11:106">
      <c r="K637" s="3"/>
      <c r="L637" s="35"/>
      <c r="M637" s="3"/>
      <c r="S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</row>
    <row r="638" spans="11:106">
      <c r="K638" s="3"/>
      <c r="L638" s="35"/>
      <c r="M638" s="3"/>
      <c r="S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</row>
    <row r="639" spans="11:106">
      <c r="K639" s="3"/>
      <c r="L639" s="35"/>
      <c r="M639" s="3"/>
      <c r="S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</row>
    <row r="640" spans="11:106">
      <c r="K640" s="3"/>
      <c r="L640" s="35"/>
      <c r="M640" s="3"/>
      <c r="S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</row>
    <row r="641" spans="11:106">
      <c r="K641" s="3"/>
      <c r="L641" s="35"/>
      <c r="M641" s="3"/>
      <c r="S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</row>
    <row r="642" spans="11:106">
      <c r="K642" s="3"/>
      <c r="L642" s="35"/>
      <c r="M642" s="3"/>
      <c r="S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</row>
    <row r="643" spans="11:106">
      <c r="K643" s="3"/>
      <c r="L643" s="35"/>
      <c r="M643" s="3"/>
      <c r="S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</row>
    <row r="644" spans="11:106">
      <c r="K644" s="3"/>
      <c r="L644" s="35"/>
      <c r="M644" s="3"/>
      <c r="S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</row>
    <row r="645" spans="11:106">
      <c r="K645" s="3"/>
      <c r="L645" s="35"/>
      <c r="M645" s="3"/>
      <c r="S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</row>
  </sheetData>
  <mergeCells count="13">
    <mergeCell ref="A101:D101"/>
    <mergeCell ref="A117:D117"/>
    <mergeCell ref="B118:D118"/>
    <mergeCell ref="A1:J1"/>
    <mergeCell ref="J10:J11"/>
    <mergeCell ref="E10:F10"/>
    <mergeCell ref="G10:H10"/>
    <mergeCell ref="A10:A11"/>
    <mergeCell ref="B10:B11"/>
    <mergeCell ref="C10:C11"/>
    <mergeCell ref="D10:D11"/>
    <mergeCell ref="A40:D40"/>
    <mergeCell ref="A72:D72"/>
  </mergeCells>
  <pageMargins left="0.23622047244094491" right="0.15748031496062992" top="0.35433070866141736" bottom="0.51181102362204722" header="0.15748031496062992" footer="0.31496062992125984"/>
  <pageSetup scale="68" orientation="portrait" horizontalDpi="4294967293" verticalDpi="4294967293" r:id="rId1"/>
  <headerFooter alignWithMargins="0">
    <oddHeader>&amp;R&amp;"TH SarabunIT๙,ธรรมดา"&amp;14แบบ ปร.4 แผ่นที่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ปร.6</vt:lpstr>
      <vt:lpstr>ปร.5(ก)</vt:lpstr>
      <vt:lpstr>ปร.4</vt:lpstr>
      <vt:lpstr>Sheet2</vt:lpstr>
      <vt:lpstr>ปร.4!Print_Area</vt:lpstr>
      <vt:lpstr>'ปร.5(ก)'!Print_Area</vt:lpstr>
      <vt:lpstr>ปร.6!Print_Area</vt:lpstr>
      <vt:lpstr>ปร.4!Print_Titles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2020-01-17T07:46:58Z</cp:lastPrinted>
  <dcterms:created xsi:type="dcterms:W3CDTF">2020-01-17T04:47:33Z</dcterms:created>
  <dcterms:modified xsi:type="dcterms:W3CDTF">2020-01-17T09:18:49Z</dcterms:modified>
</cp:coreProperties>
</file>